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uวิชากาS111\ปพ.6\2568\"/>
    </mc:Choice>
  </mc:AlternateContent>
  <xr:revisionPtr revIDLastSave="0" documentId="13_ncr:1_{025F69D5-FE6F-4A0F-A1BA-19CE08F253B2}" xr6:coauthVersionLast="47" xr6:coauthVersionMax="47" xr10:uidLastSave="{00000000-0000-0000-0000-000000000000}"/>
  <bookViews>
    <workbookView xWindow="-120" yWindow="-120" windowWidth="20730" windowHeight="11160" tabRatio="774" firstSheet="2" activeTab="2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E18" i="126" s="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22" i="175"/>
  <c r="CB46" i="175"/>
  <c r="CI28" i="175"/>
  <c r="CI42" i="175"/>
  <c r="CI50" i="175"/>
  <c r="CA5" i="175"/>
  <c r="CA6" i="175" s="1"/>
  <c r="CB37" i="175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B26" i="175" l="1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H11" i="202" s="1"/>
  <c r="I11" i="202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M15" i="127"/>
  <c r="M15" i="13" s="1"/>
  <c r="H17" i="139" s="1"/>
  <c r="I17" i="139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Q38" i="182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Q54" i="182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H18" i="170"/>
  <c r="I18" i="170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12" i="182"/>
  <c r="H18" i="135"/>
  <c r="I18" i="135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52" i="187"/>
  <c r="AD52" i="187" s="1"/>
  <c r="N52" i="124"/>
  <c r="O53" i="186" s="1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37" i="124"/>
  <c r="P38" i="186" s="1"/>
  <c r="O37" i="187"/>
  <c r="AE37" i="187" s="1"/>
  <c r="O25" i="124"/>
  <c r="P26" i="186" s="1"/>
  <c r="O25" i="187"/>
  <c r="AE25" i="187" s="1"/>
  <c r="N47" i="124"/>
  <c r="O48" i="186" s="1"/>
  <c r="N43" i="187"/>
  <c r="AD43" i="187" s="1"/>
  <c r="N43" i="124"/>
  <c r="O44" i="186" s="1"/>
  <c r="N39" i="187"/>
  <c r="AD39" i="187" s="1"/>
  <c r="N39" i="124"/>
  <c r="O40" i="186" s="1"/>
  <c r="N31" i="187"/>
  <c r="AD31" i="187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N38" i="187"/>
  <c r="AD38" i="187" s="1"/>
  <c r="O35" i="124"/>
  <c r="P36" i="186" s="1"/>
  <c r="O35" i="187"/>
  <c r="AE35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O34" i="124"/>
  <c r="P35" i="186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3" i="124"/>
  <c r="Q24" i="186" s="1"/>
  <c r="P25" i="124"/>
  <c r="Q26" i="186" s="1"/>
  <c r="P29" i="187"/>
  <c r="AF29" i="187" s="1"/>
  <c r="P29" i="124"/>
  <c r="Q30" i="186" s="1"/>
  <c r="P35" i="187"/>
  <c r="AF35" i="187" s="1"/>
  <c r="P37" i="187"/>
  <c r="AF37" i="187" s="1"/>
  <c r="P37" i="124"/>
  <c r="Q38" i="186" s="1"/>
  <c r="P39" i="187"/>
  <c r="AF39" i="187" s="1"/>
  <c r="P39" i="124"/>
  <c r="Q40" i="186" s="1"/>
  <c r="P41" i="187"/>
  <c r="AF41" i="187" s="1"/>
  <c r="P41" i="124"/>
  <c r="Q42" i="186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H16" i="203"/>
  <c r="I16" i="203" s="1"/>
  <c r="M54" i="182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16" i="201"/>
  <c r="I16" i="201" s="1"/>
  <c r="M52" i="182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M5" i="127"/>
  <c r="M5" i="13" s="1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15" i="124"/>
  <c r="N16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87"/>
  <c r="AC5" i="187" s="1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2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H53" i="182" l="1"/>
  <c r="CH6" i="177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42"/>
  <c r="I20" i="142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M55" i="13"/>
  <c r="N56" i="182" s="1"/>
  <c r="H17" i="126"/>
  <c r="I17" i="126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3"/>
  <c r="F20" i="161"/>
  <c r="F20" i="159"/>
  <c r="F20" i="157"/>
  <c r="F20" i="155"/>
  <c r="F20" i="153"/>
  <c r="F20" i="151"/>
  <c r="F20" i="147"/>
  <c r="F20" i="135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M58" i="13"/>
  <c r="N59" i="182" s="1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F20" i="169" l="1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F20" i="142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37" l="1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8" i="127"/>
  <c r="H8" i="13" s="1"/>
  <c r="H9" i="127"/>
  <c r="H9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0" i="127"/>
  <c r="F20" i="13" s="1"/>
  <c r="F22" i="127"/>
  <c r="F22" i="13" s="1"/>
  <c r="F23" i="127"/>
  <c r="F23" i="13" s="1"/>
  <c r="F25" i="127"/>
  <c r="F25" i="13" s="1"/>
  <c r="F27" i="127"/>
  <c r="F27" i="13" s="1"/>
  <c r="F30" i="127"/>
  <c r="F30" i="13" s="1"/>
  <c r="F32" i="127"/>
  <c r="F32" i="13" s="1"/>
  <c r="F33" i="127"/>
  <c r="F33" i="13" s="1"/>
  <c r="F36" i="127"/>
  <c r="F36" i="13" s="1"/>
  <c r="F38" i="127"/>
  <c r="F38" i="13" s="1"/>
  <c r="F39" i="127"/>
  <c r="F39" i="13" s="1"/>
  <c r="F41" i="127"/>
  <c r="F41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I13" i="127" l="1"/>
  <c r="I13" i="13" s="1"/>
  <c r="J36" i="175"/>
  <c r="J34" i="175"/>
  <c r="I23" i="208"/>
  <c r="GQ23" i="179" s="1"/>
  <c r="E15" i="127"/>
  <c r="E15" i="13" s="1"/>
  <c r="AS6" i="175"/>
  <c r="I9" i="127"/>
  <c r="I9" i="13" s="1"/>
  <c r="H15" i="127"/>
  <c r="H15" i="13" s="1"/>
  <c r="H12" i="139" s="1"/>
  <c r="I12" i="139" s="1"/>
  <c r="H12" i="127"/>
  <c r="H12" i="13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H8" i="130" s="1"/>
  <c r="I8" i="130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F37" i="127"/>
  <c r="F37" i="13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T35" i="13" s="1"/>
  <c r="U36" i="182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E8" i="127"/>
  <c r="E8" i="13" s="1"/>
  <c r="E48" i="127"/>
  <c r="E48" i="13" s="1"/>
  <c r="F49" i="182" s="1"/>
  <c r="E43" i="127"/>
  <c r="E43" i="13" s="1"/>
  <c r="F44" i="182" s="1"/>
  <c r="E26" i="127"/>
  <c r="E26" i="13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D30" i="124" s="1"/>
  <c r="E31" i="186" s="1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26" i="124"/>
  <c r="E27" i="186" s="1"/>
  <c r="D26" i="187"/>
  <c r="T26" i="187" s="1"/>
  <c r="D20" i="124"/>
  <c r="E21" i="186" s="1"/>
  <c r="D20" i="187"/>
  <c r="T20" i="187" s="1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H10" i="169"/>
  <c r="I10" i="169" s="1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H10" i="165"/>
  <c r="I10" i="165" s="1"/>
  <c r="F41" i="187"/>
  <c r="V41" i="187" s="1"/>
  <c r="F41" i="124"/>
  <c r="G42" i="186" s="1"/>
  <c r="G41" i="182"/>
  <c r="H10" i="164"/>
  <c r="I10" i="164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H10" i="161"/>
  <c r="I10" i="161" s="1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G25" i="182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I13" i="182"/>
  <c r="H12" i="136"/>
  <c r="I12" i="13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I9" i="182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J14" i="182"/>
  <c r="H13" i="137"/>
  <c r="I13" i="137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M16" i="182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F28" i="182"/>
  <c r="T27" i="13"/>
  <c r="U28" i="182" s="1"/>
  <c r="H9" i="151"/>
  <c r="I9" i="151" s="1"/>
  <c r="E27" i="187"/>
  <c r="U27" i="187" s="1"/>
  <c r="E27" i="124"/>
  <c r="F28" i="186" s="1"/>
  <c r="F27" i="182"/>
  <c r="H9" i="150"/>
  <c r="I9" i="150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F23" i="182"/>
  <c r="S22" i="13"/>
  <c r="T22" i="13"/>
  <c r="U23" i="182" s="1"/>
  <c r="H9" i="146"/>
  <c r="I9" i="146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H9" i="142"/>
  <c r="I9" i="142" s="1"/>
  <c r="E18" i="187"/>
  <c r="U18" i="187" s="1"/>
  <c r="E18" i="124"/>
  <c r="F19" i="186" s="1"/>
  <c r="E17" i="187"/>
  <c r="U17" i="187" s="1"/>
  <c r="E17" i="124"/>
  <c r="F18" i="186" s="1"/>
  <c r="F17" i="182"/>
  <c r="H9" i="140"/>
  <c r="I9" i="140" s="1"/>
  <c r="E16" i="187"/>
  <c r="U16" i="187" s="1"/>
  <c r="E16" i="124"/>
  <c r="F17" i="186" s="1"/>
  <c r="F16" i="182"/>
  <c r="H9" i="139"/>
  <c r="I9" i="139" s="1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E7" i="182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D17" i="124" l="1"/>
  <c r="E18" i="186" s="1"/>
  <c r="D30" i="187"/>
  <c r="T30" i="187" s="1"/>
  <c r="E47" i="182"/>
  <c r="T37" i="13"/>
  <c r="U38" i="182" s="1"/>
  <c r="H10" i="132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62"/>
  <c r="F8" i="166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39" i="187"/>
  <c r="AJ39" i="187" s="1"/>
  <c r="S39" i="124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15" i="126"/>
  <c r="F8" i="133"/>
  <c r="F8" i="141"/>
  <c r="F8" i="149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20" i="188"/>
  <c r="F16" i="131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I18" i="188"/>
  <c r="H18" i="188"/>
  <c r="G18" i="188"/>
  <c r="F18" i="188"/>
  <c r="E18" i="188"/>
  <c r="D18" i="188"/>
  <c r="C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I57" i="13"/>
  <c r="J58" i="182" s="1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J16" i="188"/>
  <c r="I16" i="188"/>
  <c r="H16" i="188"/>
  <c r="G16" i="188"/>
  <c r="F16" i="188"/>
  <c r="E16" i="188"/>
  <c r="D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39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5"/>
  <c r="F10" i="156"/>
  <c r="F10" i="157"/>
  <c r="F10" i="158"/>
  <c r="F10" i="159"/>
  <c r="F10" i="160"/>
  <c r="F10" i="161"/>
  <c r="F10" i="162"/>
  <c r="F10" i="163"/>
  <c r="F10" i="164"/>
  <c r="F10" i="165"/>
  <c r="F10" i="166"/>
  <c r="F10" i="167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F9" i="141"/>
  <c r="H23" i="141"/>
  <c r="F9" i="142"/>
  <c r="H23" i="142"/>
  <c r="T21" i="182"/>
  <c r="F9" i="145"/>
  <c r="F9" i="146"/>
  <c r="H23" i="146"/>
  <c r="U22" i="13"/>
  <c r="T23" i="182"/>
  <c r="F9" i="147"/>
  <c r="H23" i="147"/>
  <c r="T24" i="182"/>
  <c r="F9" i="149"/>
  <c r="F9" i="150"/>
  <c r="H23" i="150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9" i="17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F8" i="131" l="1"/>
  <c r="F8" i="158"/>
  <c r="H23" i="158"/>
  <c r="F12" i="138"/>
  <c r="F10" i="135"/>
  <c r="H23" i="135"/>
  <c r="J56" i="182"/>
  <c r="U31" i="13"/>
  <c r="V32" i="182" s="1"/>
  <c r="G20" i="188"/>
  <c r="D20" i="188"/>
  <c r="H20" i="188"/>
  <c r="C20" i="188"/>
  <c r="E20" i="188"/>
  <c r="I20" i="188"/>
  <c r="F16" i="130"/>
  <c r="F14" i="126"/>
  <c r="F13" i="131"/>
  <c r="U26" i="13"/>
  <c r="V27" i="182" s="1"/>
  <c r="T43" i="182"/>
  <c r="U35" i="13"/>
  <c r="V36" i="182" s="1"/>
  <c r="F9" i="162"/>
  <c r="H23" i="160"/>
  <c r="H23" i="144"/>
  <c r="F9" i="159"/>
  <c r="F23" i="159" s="1"/>
  <c r="F9" i="167"/>
  <c r="F9" i="144"/>
  <c r="F8" i="145"/>
  <c r="H23" i="151"/>
  <c r="H23" i="145"/>
  <c r="T39" i="182"/>
  <c r="H23" i="164"/>
  <c r="F8" i="151"/>
  <c r="F23" i="151" s="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F23" i="167" s="1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52"/>
  <c r="F23" i="144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50"/>
  <c r="E24" i="150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E24" i="164" s="1"/>
  <c r="F8" i="156"/>
  <c r="F23" i="156" s="1"/>
  <c r="F8" i="168"/>
  <c r="F23" i="168" s="1"/>
  <c r="E24" i="160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49"/>
  <c r="F23" i="147"/>
  <c r="E24" i="147" s="1"/>
  <c r="F23" i="145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K17" i="123"/>
  <c r="AA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E21" i="123"/>
  <c r="U12" i="193" s="1"/>
  <c r="G21" i="123"/>
  <c r="W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1" i="123"/>
  <c r="Z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K16" i="188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D21" i="123"/>
  <c r="T12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F23" i="133" l="1"/>
  <c r="E24" i="158"/>
  <c r="G16" i="137"/>
  <c r="K20" i="188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21" i="123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<sst xmlns="http://schemas.openxmlformats.org/spreadsheetml/2006/main" count="2995" uniqueCount="502">
  <si>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</si>
  <si>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</si>
  <si>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</si>
  <si>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</si>
  <si>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</si>
  <si>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</si>
  <si>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</si>
  <si>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</si>
  <si>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</si>
  <si>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</si>
  <si>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</si>
  <si>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</si>
  <si>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</si>
  <si>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</si>
  <si>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</si>
  <si>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</si>
  <si>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</si>
  <si>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</si>
  <si>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</si>
  <si>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</si>
  <si>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</si>
  <si>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</si>
  <si>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</si>
  <si>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</si>
  <si>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</si>
  <si>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</si>
  <si>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</si>
  <si>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</si>
  <si>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</si>
  <si>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</si>
  <si>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</si>
  <si>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</si>
  <si>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</si>
  <si>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</si>
  <si>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</si>
  <si>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</si>
  <si>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</si>
  <si>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</si>
  <si>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</si>
  <si>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</si>
  <si>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</si>
  <si>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</si>
  <si>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</si>
  <si>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</si>
  <si>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</si>
  <si>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</si>
  <si>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</si>
  <si>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</si>
  <si>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</si>
  <si>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</si>
  <si>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</si>
  <si>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</si>
  <si>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</si>
  <si>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</si>
  <si>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</si>
  <si>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</si>
  <si>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</si>
  <si>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</si>
  <si>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</si>
  <si>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</si>
  <si>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</si>
  <si>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</si>
  <si>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</si>
  <si>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</si>
  <si>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</si>
  <si>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</si>
  <si>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</si>
  <si>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</si>
  <si>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</si>
  <si>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</si>
  <si>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</si>
  <si>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</si>
  <si>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</si>
  <si>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</si>
  <si>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</si>
  <si>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</si>
  <si>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</si>
  <si>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</si>
  <si>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</si>
  <si>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</si>
  <si>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</si>
  <si>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</si>
  <si>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</si>
  <si>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</si>
  <si>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</si>
  <si>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</si>
  <si>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</si>
  <si>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</si>
  <si>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</si>
  <si>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</si>
  <si>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</si>
  <si>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</si>
  <si>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</si>
  <si>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</si>
  <si>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</si>
  <si>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</si>
  <si>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</si>
  <si>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</si>
  <si>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</si>
  <si>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</si>
  <si>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</si>
  <si>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</si>
  <si>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</si>
  <si>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</si>
  <si>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</si>
  <si>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</si>
  <si>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</si>
  <si>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</si>
  <si>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</si>
  <si>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</si>
  <si>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</si>
  <si>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</si>
  <si>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</si>
  <si>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</si>
  <si>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</si>
  <si>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</si>
  <si>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</si>
  <si>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</si>
  <si>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</si>
  <si>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</si>
  <si>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</si>
  <si>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</si>
  <si>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</si>
  <si>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</si>
  <si>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</si>
  <si>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</si>
  <si>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</si>
  <si>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</si>
  <si>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</si>
  <si>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</si>
  <si>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</si>
  <si>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</si>
  <si>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</si>
  <si>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</si>
  <si>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</si>
  <si>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</si>
  <si>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</si>
  <si>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</si>
  <si>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</si>
  <si>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</si>
  <si>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</si>
  <si>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</si>
  <si>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</si>
  <si>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</si>
  <si>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</si>
  <si>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</si>
  <si>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</si>
  <si>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</si>
  <si>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</si>
  <si>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</si>
  <si>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</si>
  <si>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</si>
  <si>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</si>
  <si>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</si>
  <si>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</si>
  <si>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</si>
  <si>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</si>
  <si>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</si>
  <si>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</si>
  <si>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</si>
  <si>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</si>
  <si>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</si>
  <si>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</si>
  <si>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</si>
  <si>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</si>
  <si>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</si>
  <si>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</si>
  <si>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</si>
  <si>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</si>
  <si>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</si>
  <si>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</si>
  <si>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</si>
  <si>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</si>
  <si>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</si>
  <si>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</si>
  <si>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</si>
  <si>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</si>
  <si>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</si>
  <si>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</si>
  <si>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</si>
  <si>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</si>
  <si>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</si>
  <si>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</si>
  <si>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</si>
  <si>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</si>
  <si>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</si>
  <si>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</si>
  <si>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</si>
  <si>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</si>
  <si>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</si>
  <si>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</si>
  <si>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</si>
  <si>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</si>
  <si>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</si>
  <si>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</si>
  <si>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</si>
  <si>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</si>
  <si>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</si>
  <si>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</si>
  <si>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</si>
  <si>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</si>
  <si>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</si>
  <si>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</si>
  <si>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</si>
  <si>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</si>
  <si>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</si>
  <si>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</si>
  <si>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</si>
  <si>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</si>
  <si>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</si>
  <si>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</si>
  <si>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</si>
  <si>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</si>
  <si>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</si>
  <si>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</si>
  <si>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</si>
  <si>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</si>
  <si>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</si>
  <si>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</si>
  <si>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</si>
  <si>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</si>
  <si>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</si>
  <si>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</si>
  <si>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</si>
  <si>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</si>
  <si>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</si>
  <si>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</si>
  <si>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</si>
  <si>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</si>
  <si>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</si>
  <si>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</si>
  <si>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</si>
  <si>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</si>
  <si>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</si>
  <si>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</si>
  <si>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</si>
  <si>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</si>
  <si>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</si>
  <si>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</si>
  <si>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</si>
  <si>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</si>
  <si>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</si>
  <si>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</si>
  <si>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</si>
  <si>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</si>
  <si>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</si>
  <si>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</si>
  <si>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</si>
  <si>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</si>
  <si>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</si>
  <si>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</si>
  <si>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</si>
  <si>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</si>
  <si>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</si>
  <si>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</si>
  <si>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</si>
  <si>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</si>
  <si>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</si>
  <si>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</si>
  <si>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</si>
  <si>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</si>
  <si>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</si>
  <si>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</si>
  <si>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</si>
  <si>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</si>
  <si>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</si>
  <si>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</si>
  <si>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</si>
  <si>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</si>
  <si>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</si>
  <si>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</si>
  <si>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</si>
  <si>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</si>
  <si>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</si>
  <si>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</si>
  <si>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</si>
  <si>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</si>
  <si>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</si>
  <si>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</si>
  <si>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</si>
  <si>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</si>
  <si>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</si>
  <si>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</si>
  <si>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</si>
  <si>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</si>
  <si>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</si>
  <si>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</si>
  <si>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</si>
  <si>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</si>
  <si>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</si>
  <si>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</si>
  <si>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</si>
  <si>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</si>
  <si>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</si>
  <si>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</si>
  <si>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</si>
  <si>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</si>
  <si>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</si>
  <si>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</si>
  <si>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</si>
  <si>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</si>
  <si>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</si>
  <si>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</si>
  <si>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</si>
  <si>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</si>
  <si>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</si>
  <si>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</si>
  <si>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</si>
  <si>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</si>
  <si>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</si>
  <si>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</si>
  <si>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</si>
  <si>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</si>
  <si>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</si>
  <si>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</si>
  <si>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</si>
  <si>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</si>
  <si>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</si>
  <si>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</si>
  <si>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</si>
  <si>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</si>
  <si>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</si>
  <si>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</si>
  <si>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</si>
  <si>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</si>
  <si>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</si>
  <si>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</si>
  <si>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</si>
  <si>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</si>
  <si>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</si>
  <si>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</si>
  <si>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</si>
  <si>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</si>
  <si>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</si>
  <si>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</si>
  <si>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</si>
  <si>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</si>
  <si>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</si>
  <si>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</si>
  <si>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</si>
  <si>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</si>
  <si>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</si>
  <si>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</si>
  <si>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</si>
  <si>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</si>
  <si>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</si>
  <si>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</si>
  <si>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</si>
  <si>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</si>
  <si>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</si>
  <si>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</si>
  <si>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</si>
  <si>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</si>
  <si>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</si>
  <si>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</si>
  <si>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</si>
  <si>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</si>
  <si>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</si>
  <si>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</si>
  <si>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</si>
  <si>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</si>
  <si>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</si>
  <si>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</si>
  <si>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</si>
  <si>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</si>
  <si>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</si>
  <si>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</si>
  <si>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</si>
  <si>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</si>
  <si>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</si>
  <si>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</si>
  <si>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</si>
  <si>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</si>
  <si>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</si>
  <si>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</si>
  <si>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</si>
  <si>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</si>
  <si>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</si>
  <si>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</si>
  <si>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</si>
  <si>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</si>
  <si>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</si>
  <si>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</si>
  <si>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</si>
  <si>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</si>
  <si>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</si>
  <si>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</si>
  <si>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</si>
  <si>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</si>
  <si>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</si>
  <si>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</si>
  <si>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</si>
  <si>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</si>
  <si>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</si>
  <si>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</si>
  <si>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</si>
  <si>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</si>
  <si>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</si>
  <si>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</si>
  <si>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</si>
  <si>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</si>
  <si>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</si>
  <si>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</si>
  <si>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</si>
  <si>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</si>
  <si>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</si>
  <si>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</si>
  <si>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</si>
  <si>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</si>
  <si>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</si>
  <si>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</si>
  <si>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</si>
  <si>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</si>
  <si>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</si>
  <si>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</si>
  <si>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</si>
  <si>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</si>
  <si>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</si>
  <si>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</si>
  <si>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</si>
  <si>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</si>
  <si>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</si>
  <si>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</si>
  <si>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</si>
  <si>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</si>
  <si>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</si>
  <si>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</si>
  <si>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</si>
  <si>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</si>
  <si>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</si>
  <si>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</si>
  <si>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</si>
  <si>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</si>
  <si>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</si>
  <si>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</si>
  <si>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</si>
  <si>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</si>
  <si>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</si>
  <si>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</si>
  <si>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</si>
  <si>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</si>
  <si>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</si>
  <si>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</si>
  <si>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</si>
  <si>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</si>
  <si>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</si>
  <si>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</si>
  <si>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</si>
  <si>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</si>
  <si>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</si>
  <si>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</si>
  <si>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</si>
  <si>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</si>
  <si>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</si>
  <si>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</si>
  <si>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</si>
  <si>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</si>
  <si>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</si>
  <si>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การงานอาชีพ</t>
  </si>
  <si>
    <t>การป้องกันการทุจริต</t>
  </si>
  <si>
    <t>โรงเรียนวัดโฆสิตาราม</t>
  </si>
  <si>
    <t>จีน</t>
  </si>
  <si>
    <t>ภาษาจีน</t>
  </si>
  <si>
    <t>นายเชิดชัย  ช้ำเกตุ</t>
  </si>
  <si>
    <t>นางสาวอารีรัตน์  เดชมา</t>
  </si>
  <si>
    <t>นางสาวธญานี  บุสดี</t>
  </si>
  <si>
    <t>ครูพนักงานราชการ</t>
  </si>
  <si>
    <t>ภาษาอังกฤษเพิ่มเติม</t>
  </si>
  <si>
    <t>การว่ายน้ำเพื่อการเอาชีวิตรอด</t>
  </si>
  <si>
    <t>ท11101</t>
  </si>
  <si>
    <t>ค11101</t>
  </si>
  <si>
    <t>ว11101</t>
  </si>
  <si>
    <t>ส11101</t>
  </si>
  <si>
    <t>ส11102</t>
  </si>
  <si>
    <t>พ11101</t>
  </si>
  <si>
    <t>ศ11101</t>
  </si>
  <si>
    <t>ง11101</t>
  </si>
  <si>
    <t>อ11101</t>
  </si>
  <si>
    <t>จ11201</t>
  </si>
  <si>
    <t>อ11201</t>
  </si>
  <si>
    <t>พ11201</t>
  </si>
  <si>
    <t>เด็กชายณัฐชนน  รอบรู้</t>
  </si>
  <si>
    <t>เด็กชายฐิติภัทร  สุภะผล</t>
  </si>
  <si>
    <t>เด็กชายเอกภพ  งานสลุง</t>
  </si>
  <si>
    <t>เด็กชายธนกฤติ  อินวกูล</t>
  </si>
  <si>
    <t>เด็กชายปภาวิน  มังคะลา</t>
  </si>
  <si>
    <t>เด็กชายธนกฤต  แย้มพรม</t>
  </si>
  <si>
    <t>เด็กชายอัศวิน  พูลพร</t>
  </si>
  <si>
    <t>เด็กหญิงจารุพิชญา  ธัญญเจริญ</t>
  </si>
  <si>
    <t>เด็กหญิงนันท์นภัส  เจียมพัว</t>
  </si>
  <si>
    <t>เด็กหญิงปภาดา  แก่นมั่น</t>
  </si>
  <si>
    <t>เด็กหญิงกชพร  กล้อยกลิ้ง</t>
  </si>
  <si>
    <t>เด็กหญิงณัฏฐธิดา  วุฒิชัยรังสรรค์</t>
  </si>
  <si>
    <t>เด็กหญิงกมลธิดา  แท่งทอง</t>
  </si>
  <si>
    <t>เด็กชายธีรดล  กรานวงษ์</t>
  </si>
  <si>
    <t>เด็กชายเอกรัตน์  ศุกประเสริฐ</t>
  </si>
  <si>
    <t>เด็กชายจารุวัฒน์  จั่นหนู</t>
  </si>
  <si>
    <t>เด็กหญิงกวิสรา  ยอดย้อย</t>
  </si>
  <si>
    <t>เด็กชายกิตติคุณ  สิทธิกูล</t>
  </si>
  <si>
    <t>เด็กชายปรัตถกร  พูลพิพัฒน์</t>
  </si>
  <si>
    <t>ลูกเสือฯ/ยุว</t>
  </si>
  <si>
    <t>ส11201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</si>
</sst>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4"/>
      <name val="EucrosiaUPC"/>
      <family val="1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1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65" fillId="0" borderId="62" xfId="0" applyFont="1" applyBorder="1" applyAlignment="1" applyProtection="1">
      <alignment vertical="center" wrapText="1"/>
      <protection locked="0"/>
    </xf>
    <xf numFmtId="0" fontId="65" fillId="0" borderId="63" xfId="0" applyFont="1" applyBorder="1" applyAlignment="1" applyProtection="1">
      <alignment vertical="center" wrapText="1"/>
      <protection locked="0"/>
    </xf>
    <xf numFmtId="0" fontId="75" fillId="0" borderId="64" xfId="0" applyFont="1" applyBorder="1" applyAlignment="1" applyProtection="1">
      <alignment horizontal="center" vertical="center" wrapText="1"/>
      <protection locked="0"/>
    </xf>
    <xf numFmtId="0" fontId="75" fillId="0" borderId="65" xfId="0" applyFont="1" applyBorder="1" applyAlignment="1" applyProtection="1">
      <alignment vertical="center" wrapText="1"/>
      <protection locked="0"/>
    </xf>
    <xf numFmtId="0" fontId="75" fillId="0" borderId="66" xfId="0" applyFont="1" applyBorder="1" applyAlignment="1" applyProtection="1">
      <alignment horizontal="center" vertical="center" wrapText="1"/>
      <protection locked="0"/>
    </xf>
    <xf numFmtId="0" fontId="75" fillId="0" borderId="67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8"/>
      <c r="C1" s="138" t="s">
        <v>122</v>
      </c>
      <c r="D1" s="138" t="s">
        <v>131</v>
      </c>
      <c r="E1">
        <v>2554</v>
      </c>
      <c r="F1">
        <v>1</v>
      </c>
      <c r="G1" s="138"/>
      <c r="H1" s="138" t="s">
        <v>338</v>
      </c>
      <c r="K1" t="s">
        <v>421</v>
      </c>
    </row>
    <row r="2" spans="1:11">
      <c r="A2" t="s">
        <v>147</v>
      </c>
      <c r="B2" t="s">
        <v>119</v>
      </c>
      <c r="C2" s="138" t="s">
        <v>123</v>
      </c>
      <c r="D2" s="138" t="s">
        <v>132</v>
      </c>
      <c r="E2">
        <v>2555</v>
      </c>
      <c r="F2">
        <v>2</v>
      </c>
      <c r="G2" t="s">
        <v>146</v>
      </c>
      <c r="H2" s="138" t="s">
        <v>339</v>
      </c>
      <c r="I2" s="138" t="s">
        <v>347</v>
      </c>
      <c r="J2" t="s">
        <v>293</v>
      </c>
      <c r="K2" t="s">
        <v>418</v>
      </c>
    </row>
    <row r="3" spans="1:11">
      <c r="A3" s="138" t="s">
        <v>163</v>
      </c>
      <c r="B3" s="138" t="s">
        <v>120</v>
      </c>
      <c r="C3" s="138" t="s">
        <v>124</v>
      </c>
      <c r="D3" s="138" t="s">
        <v>133</v>
      </c>
      <c r="E3">
        <v>2556</v>
      </c>
      <c r="F3">
        <v>3</v>
      </c>
      <c r="G3" t="s">
        <v>154</v>
      </c>
      <c r="H3" s="138" t="s">
        <v>340</v>
      </c>
      <c r="I3" s="138" t="s">
        <v>348</v>
      </c>
      <c r="J3" t="s">
        <v>4</v>
      </c>
      <c r="K3" t="s">
        <v>419</v>
      </c>
    </row>
    <row r="4" spans="1:11">
      <c r="A4" t="s">
        <v>148</v>
      </c>
      <c r="B4" s="138" t="s">
        <v>121</v>
      </c>
      <c r="C4" s="138" t="s">
        <v>125</v>
      </c>
      <c r="D4" s="138" t="s">
        <v>134</v>
      </c>
      <c r="E4">
        <v>2557</v>
      </c>
      <c r="F4">
        <v>4</v>
      </c>
      <c r="G4" s="138" t="s">
        <v>151</v>
      </c>
      <c r="K4" t="s">
        <v>420</v>
      </c>
    </row>
    <row r="5" spans="1:11">
      <c r="C5" s="138" t="s">
        <v>126</v>
      </c>
      <c r="D5" s="138" t="s">
        <v>135</v>
      </c>
      <c r="E5">
        <v>2558</v>
      </c>
      <c r="F5">
        <v>5</v>
      </c>
      <c r="G5" s="138" t="s">
        <v>152</v>
      </c>
      <c r="H5" s="138" t="s">
        <v>403</v>
      </c>
    </row>
    <row r="6" spans="1:11">
      <c r="C6" s="138" t="s">
        <v>127</v>
      </c>
      <c r="D6" s="138" t="s">
        <v>136</v>
      </c>
      <c r="E6">
        <v>2559</v>
      </c>
      <c r="F6">
        <v>6</v>
      </c>
      <c r="G6" s="138" t="s">
        <v>153</v>
      </c>
      <c r="H6" s="138" t="s">
        <v>405</v>
      </c>
    </row>
    <row r="7" spans="1:11">
      <c r="C7" s="138" t="s">
        <v>128</v>
      </c>
      <c r="D7" s="138" t="s">
        <v>137</v>
      </c>
      <c r="E7">
        <v>2560</v>
      </c>
      <c r="F7">
        <v>7</v>
      </c>
      <c r="H7" s="138" t="s">
        <v>404</v>
      </c>
    </row>
    <row r="8" spans="1:11">
      <c r="C8" s="138" t="s">
        <v>129</v>
      </c>
      <c r="D8" s="138" t="s">
        <v>138</v>
      </c>
      <c r="E8">
        <v>2561</v>
      </c>
      <c r="F8">
        <v>8</v>
      </c>
    </row>
    <row r="9" spans="1:11">
      <c r="A9" t="s">
        <v>443</v>
      </c>
      <c r="C9" s="138" t="s">
        <v>130</v>
      </c>
      <c r="D9" s="138" t="s">
        <v>139</v>
      </c>
      <c r="E9">
        <v>2562</v>
      </c>
      <c r="F9">
        <v>9</v>
      </c>
    </row>
    <row r="10" spans="1:11">
      <c r="A10" t="s">
        <v>444</v>
      </c>
      <c r="D10" s="138" t="s">
        <v>140</v>
      </c>
      <c r="E10">
        <v>2563</v>
      </c>
      <c r="F10">
        <v>10</v>
      </c>
    </row>
    <row r="11" spans="1:11">
      <c r="A11" t="s">
        <v>441</v>
      </c>
      <c r="D11" s="138" t="s">
        <v>141</v>
      </c>
      <c r="E11">
        <v>2564</v>
      </c>
      <c r="F11">
        <v>11</v>
      </c>
    </row>
    <row r="12" spans="1:11">
      <c r="A12" t="s">
        <v>442</v>
      </c>
      <c r="D12" s="138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ht="18.95" customHeight="1">
      <c r="A2" s="140"/>
      <c r="B2" s="466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0"/>
      <c r="CQ2" s="140"/>
      <c r="CR2" s="140"/>
      <c r="CS2" s="140"/>
      <c r="CT2" s="140"/>
    </row>
    <row r="3" spans="1:98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0"/>
      <c r="CQ3" s="140"/>
      <c r="CR3" s="140"/>
      <c r="CS3" s="140"/>
      <c r="CT3" s="140"/>
    </row>
    <row r="4" spans="1:98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4"/>
      <c r="K4" s="464"/>
      <c r="L4" s="465"/>
      <c r="M4" s="463" t="str">
        <f>'ข้อมูลพื้นฐาน  '!$E14</f>
        <v>คณิตศาสตร์</v>
      </c>
      <c r="N4" s="464"/>
      <c r="O4" s="464"/>
      <c r="P4" s="464"/>
      <c r="Q4" s="464"/>
      <c r="R4" s="464"/>
      <c r="S4" s="464"/>
      <c r="T4" s="465"/>
      <c r="U4" s="463" t="str">
        <f>'ข้อมูลพื้นฐาน  '!$E15</f>
        <v>วิทยาศาสตร์และเทคโนโลยี</v>
      </c>
      <c r="V4" s="464"/>
      <c r="W4" s="464"/>
      <c r="X4" s="464"/>
      <c r="Y4" s="464"/>
      <c r="Z4" s="464"/>
      <c r="AA4" s="464"/>
      <c r="AB4" s="465"/>
      <c r="AC4" s="463" t="str">
        <f>'ข้อมูลพื้นฐาน  '!$E16</f>
        <v>สังคมศึกษา ศาสนาและ วัฒนธรรม</v>
      </c>
      <c r="AD4" s="464"/>
      <c r="AE4" s="464"/>
      <c r="AF4" s="464"/>
      <c r="AG4" s="464"/>
      <c r="AH4" s="464"/>
      <c r="AI4" s="464"/>
      <c r="AJ4" s="465"/>
      <c r="AK4" s="463" t="str">
        <f>'ข้อมูลพื้นฐาน  '!$E17</f>
        <v>ประวัติศาสตร์</v>
      </c>
      <c r="AL4" s="464"/>
      <c r="AM4" s="464"/>
      <c r="AN4" s="464"/>
      <c r="AO4" s="464"/>
      <c r="AP4" s="464"/>
      <c r="AQ4" s="464"/>
      <c r="AR4" s="465"/>
      <c r="AS4" s="463" t="str">
        <f>'ข้อมูลพื้นฐาน  '!$E18</f>
        <v>สุขศึกษาและพลศึกษา</v>
      </c>
      <c r="AT4" s="464"/>
      <c r="AU4" s="464"/>
      <c r="AV4" s="464"/>
      <c r="AW4" s="464"/>
      <c r="AX4" s="464"/>
      <c r="AY4" s="464"/>
      <c r="AZ4" s="465"/>
      <c r="BA4" s="463" t="str">
        <f>'ข้อมูลพื้นฐาน  '!$E19</f>
        <v>ศิลปะ</v>
      </c>
      <c r="BB4" s="464"/>
      <c r="BC4" s="464"/>
      <c r="BD4" s="464"/>
      <c r="BE4" s="464"/>
      <c r="BF4" s="464"/>
      <c r="BG4" s="464"/>
      <c r="BH4" s="465"/>
      <c r="BI4" s="463" t="str">
        <f>'ข้อมูลพื้นฐาน  '!$E20</f>
        <v>การงานอาชีพ</v>
      </c>
      <c r="BJ4" s="464"/>
      <c r="BK4" s="464"/>
      <c r="BL4" s="464"/>
      <c r="BM4" s="464"/>
      <c r="BN4" s="464"/>
      <c r="BO4" s="464"/>
      <c r="BP4" s="465"/>
      <c r="BQ4" s="463" t="str">
        <f>'ข้อมูลพื้นฐาน  '!$E21</f>
        <v>ภาษาอังกฤษพื้นฐาน</v>
      </c>
      <c r="BR4" s="464"/>
      <c r="BS4" s="464"/>
      <c r="BT4" s="464"/>
      <c r="BU4" s="464"/>
      <c r="BV4" s="464"/>
      <c r="BW4" s="464"/>
      <c r="BX4" s="465"/>
      <c r="BY4" s="463" t="str">
        <f>'ข้อมูลพื้นฐาน  '!$E22</f>
        <v>ภาษาจีน</v>
      </c>
      <c r="BZ4" s="464"/>
      <c r="CA4" s="464"/>
      <c r="CB4" s="464"/>
      <c r="CC4" s="464"/>
      <c r="CD4" s="464"/>
      <c r="CE4" s="464"/>
      <c r="CF4" s="465"/>
      <c r="CG4" s="463">
        <f>'ข้อมูลพื้นฐาน  '!$E27</f>
        <v>0</v>
      </c>
      <c r="CH4" s="464"/>
      <c r="CI4" s="464"/>
      <c r="CJ4" s="464"/>
      <c r="CK4" s="464"/>
      <c r="CL4" s="464"/>
      <c r="CM4" s="464"/>
      <c r="CN4" s="465"/>
      <c r="CO4" s="19"/>
      <c r="CP4" s="140"/>
      <c r="CQ4" s="140"/>
      <c r="CR4" s="140"/>
      <c r="CS4" s="140"/>
      <c r="CT4" s="140"/>
    </row>
    <row r="5" spans="1:98" ht="21" customHeight="1">
      <c r="A5" s="140"/>
      <c r="B5" s="467"/>
      <c r="C5" s="468"/>
      <c r="D5" s="470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0"/>
      <c r="CQ5" s="140"/>
      <c r="CR5" s="140"/>
      <c r="CS5" s="140"/>
      <c r="CT5" s="140"/>
    </row>
    <row r="6" spans="1:98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9"/>
      <c r="CP6" s="140"/>
      <c r="CQ6" s="140"/>
      <c r="CR6" s="140"/>
      <c r="CS6" s="140"/>
      <c r="CT6" s="140"/>
    </row>
    <row r="7" spans="1:98" s="26" customFormat="1" ht="15.95" customHeight="1">
      <c r="A7" s="141"/>
      <c r="B7" s="22">
        <v>1</v>
      </c>
      <c r="C7" s="35">
        <f>คะแนนสอบ!C6</f>
        <v>2375</v>
      </c>
      <c r="D7" s="36" t="str">
        <f>คะแนนสอบ!D6</f>
        <v>เด็กชายณัฐชนน  รอบรู้</v>
      </c>
      <c r="E7" s="31">
        <v>9</v>
      </c>
      <c r="F7" s="31">
        <v>8</v>
      </c>
      <c r="G7" s="31">
        <v>7</v>
      </c>
      <c r="H7" s="31">
        <v>6</v>
      </c>
      <c r="I7" s="31">
        <v>5</v>
      </c>
      <c r="J7" s="31">
        <v>4</v>
      </c>
      <c r="K7" s="31">
        <v>3</v>
      </c>
      <c r="L7" s="31">
        <v>5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25"/>
      <c r="CP7" s="141"/>
      <c r="CQ7" s="141"/>
      <c r="CR7" s="141"/>
      <c r="CS7" s="141"/>
      <c r="CT7" s="141"/>
    </row>
    <row r="8" spans="1:98" s="26" customFormat="1" ht="15.95" customHeight="1">
      <c r="A8" s="141"/>
      <c r="B8" s="27">
        <v>2</v>
      </c>
      <c r="C8" s="35">
        <f>คะแนนสอบ!C7</f>
        <v>2376</v>
      </c>
      <c r="D8" s="36" t="str">
        <f>คะแนนสอบ!D7</f>
        <v>เด็กชายฐิติภัทร  สุภะผล</v>
      </c>
      <c r="E8" s="31">
        <v>8</v>
      </c>
      <c r="F8" s="31">
        <v>8</v>
      </c>
      <c r="G8" s="31">
        <v>8</v>
      </c>
      <c r="H8" s="31">
        <v>8</v>
      </c>
      <c r="I8" s="31">
        <v>8</v>
      </c>
      <c r="J8" s="31">
        <v>8</v>
      </c>
      <c r="K8" s="31">
        <v>8</v>
      </c>
      <c r="L8" s="31">
        <v>8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25"/>
      <c r="CP8" s="141"/>
      <c r="CQ8" s="141"/>
      <c r="CR8" s="141"/>
      <c r="CS8" s="141"/>
      <c r="CT8" s="141"/>
    </row>
    <row r="9" spans="1:98" s="26" customFormat="1" ht="15.95" customHeight="1">
      <c r="A9" s="141"/>
      <c r="B9" s="27">
        <v>3</v>
      </c>
      <c r="C9" s="35">
        <f>คะแนนสอบ!C8</f>
        <v>2377</v>
      </c>
      <c r="D9" s="36" t="str">
        <f>คะแนนสอบ!D8</f>
        <v>เด็กชายเอกภพ  งานสลุง</v>
      </c>
      <c r="E9" s="31">
        <v>6</v>
      </c>
      <c r="F9" s="31">
        <v>6</v>
      </c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25"/>
      <c r="CP9" s="141"/>
      <c r="CQ9" s="141"/>
      <c r="CR9" s="141"/>
      <c r="CS9" s="141"/>
      <c r="CT9" s="141"/>
    </row>
    <row r="10" spans="1:98" s="26" customFormat="1" ht="15.95" customHeight="1">
      <c r="A10" s="141"/>
      <c r="B10" s="27">
        <v>4</v>
      </c>
      <c r="C10" s="35">
        <f>คะแนนสอบ!C9</f>
        <v>2378</v>
      </c>
      <c r="D10" s="36" t="str">
        <f>คะแนนสอบ!D9</f>
        <v>เด็กชายธนกฤติ  อินวกูล</v>
      </c>
      <c r="E10" s="31">
        <v>7</v>
      </c>
      <c r="F10" s="31">
        <v>7</v>
      </c>
      <c r="G10" s="31">
        <v>7</v>
      </c>
      <c r="H10" s="31">
        <v>7</v>
      </c>
      <c r="I10" s="31">
        <v>7</v>
      </c>
      <c r="J10" s="31">
        <v>7</v>
      </c>
      <c r="K10" s="31">
        <v>7</v>
      </c>
      <c r="L10" s="31">
        <v>7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25"/>
      <c r="CP10" s="141"/>
      <c r="CQ10" s="141"/>
      <c r="CR10" s="141"/>
      <c r="CS10" s="141"/>
      <c r="CT10" s="141"/>
    </row>
    <row r="11" spans="1:98" s="26" customFormat="1" ht="15.95" customHeight="1">
      <c r="A11" s="141"/>
      <c r="B11" s="27">
        <v>5</v>
      </c>
      <c r="C11" s="35">
        <f>คะแนนสอบ!C10</f>
        <v>2379</v>
      </c>
      <c r="D11" s="36" t="str">
        <f>คะแนนสอบ!D10</f>
        <v>เด็กชายปภาวิน  มังคะลา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25"/>
      <c r="CP11" s="141"/>
      <c r="CQ11" s="141"/>
      <c r="CR11" s="141"/>
      <c r="CS11" s="141"/>
      <c r="CT11" s="141"/>
    </row>
    <row r="12" spans="1:98" s="26" customFormat="1" ht="15.95" customHeight="1">
      <c r="A12" s="141"/>
      <c r="B12" s="27">
        <v>6</v>
      </c>
      <c r="C12" s="35">
        <f>คะแนนสอบ!C11</f>
        <v>2380</v>
      </c>
      <c r="D12" s="36" t="str">
        <f>คะแนนสอบ!D11</f>
        <v>เด็กชายธนกฤต  แย้มพรม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25"/>
      <c r="CP12" s="141"/>
      <c r="CQ12" s="141"/>
      <c r="CR12" s="141"/>
      <c r="CS12" s="141"/>
      <c r="CT12" s="141"/>
    </row>
    <row r="13" spans="1:98" s="26" customFormat="1" ht="15.95" customHeight="1">
      <c r="A13" s="141"/>
      <c r="B13" s="27">
        <v>7</v>
      </c>
      <c r="C13" s="35">
        <f>คะแนนสอบ!C12</f>
        <v>2381</v>
      </c>
      <c r="D13" s="36" t="str">
        <f>คะแนนสอบ!D12</f>
        <v>เด็กชายอัศวิน  พูลพร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25"/>
      <c r="CP13" s="141"/>
      <c r="CQ13" s="141"/>
      <c r="CR13" s="141"/>
      <c r="CS13" s="141"/>
      <c r="CT13" s="141"/>
    </row>
    <row r="14" spans="1:98" s="26" customFormat="1" ht="15.95" customHeight="1">
      <c r="A14" s="141"/>
      <c r="B14" s="27">
        <v>8</v>
      </c>
      <c r="C14" s="35">
        <f>คะแนนสอบ!C13</f>
        <v>2382</v>
      </c>
      <c r="D14" s="36" t="str">
        <f>คะแนนสอบ!D13</f>
        <v>เด็กหญิงจารุพิชญา  ธัญญเจริญ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25"/>
      <c r="CP14" s="141"/>
      <c r="CQ14" s="141"/>
      <c r="CR14" s="141"/>
      <c r="CS14" s="141"/>
      <c r="CT14" s="141"/>
    </row>
    <row r="15" spans="1:98" s="26" customFormat="1" ht="15.95" customHeight="1">
      <c r="A15" s="141"/>
      <c r="B15" s="27">
        <v>9</v>
      </c>
      <c r="C15" s="35">
        <f>คะแนนสอบ!C14</f>
        <v>2383</v>
      </c>
      <c r="D15" s="36" t="str">
        <f>คะแนนสอบ!D14</f>
        <v>เด็กหญิงนันท์นภัส  เจียมพัว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25"/>
      <c r="CP15" s="141"/>
      <c r="CQ15" s="141"/>
      <c r="CR15" s="141"/>
      <c r="CS15" s="141"/>
      <c r="CT15" s="141"/>
    </row>
    <row r="16" spans="1:98" s="26" customFormat="1" ht="15.95" customHeight="1">
      <c r="A16" s="141"/>
      <c r="B16" s="27">
        <v>10</v>
      </c>
      <c r="C16" s="35">
        <f>คะแนนสอบ!C15</f>
        <v>2384</v>
      </c>
      <c r="D16" s="36" t="str">
        <f>คะแนนสอบ!D15</f>
        <v>เด็กหญิงปภาดา  แก่นมั่น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25"/>
      <c r="CP16" s="141"/>
      <c r="CQ16" s="141"/>
      <c r="CR16" s="141"/>
      <c r="CS16" s="141"/>
      <c r="CT16" s="141"/>
    </row>
    <row r="17" spans="1:98" s="26" customFormat="1" ht="15.95" customHeight="1">
      <c r="A17" s="141"/>
      <c r="B17" s="27">
        <v>11</v>
      </c>
      <c r="C17" s="35">
        <f>คะแนนสอบ!C16</f>
        <v>2385</v>
      </c>
      <c r="D17" s="36" t="str">
        <f>คะแนนสอบ!D16</f>
        <v>เด็กหญิงกชพร  กล้อยกลิ้ง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25"/>
      <c r="CP17" s="141"/>
      <c r="CQ17" s="141"/>
      <c r="CR17" s="141"/>
      <c r="CS17" s="141"/>
      <c r="CT17" s="141"/>
    </row>
    <row r="18" spans="1:98" s="26" customFormat="1" ht="15.95" customHeight="1">
      <c r="A18" s="141"/>
      <c r="B18" s="27">
        <v>12</v>
      </c>
      <c r="C18" s="35">
        <f>คะแนนสอบ!C17</f>
        <v>2386</v>
      </c>
      <c r="D18" s="36" t="str">
        <f>คะแนนสอบ!D17</f>
        <v>เด็กหญิงณัฏฐธิดา  วุฒิชัยรังสรรค์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25"/>
      <c r="CP18" s="141"/>
      <c r="CQ18" s="141"/>
      <c r="CR18" s="141"/>
      <c r="CS18" s="141"/>
      <c r="CT18" s="141"/>
    </row>
    <row r="19" spans="1:98" s="26" customFormat="1" ht="15.95" customHeight="1">
      <c r="A19" s="141"/>
      <c r="B19" s="27">
        <v>13</v>
      </c>
      <c r="C19" s="35">
        <f>คะแนนสอบ!C18</f>
        <v>2387</v>
      </c>
      <c r="D19" s="36" t="str">
        <f>คะแนนสอบ!D18</f>
        <v>เด็กหญิงกมลธิดา  แท่งทอง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25"/>
      <c r="CP19" s="141"/>
      <c r="CQ19" s="141"/>
      <c r="CR19" s="141"/>
      <c r="CS19" s="141"/>
      <c r="CT19" s="141"/>
    </row>
    <row r="20" spans="1:98" s="26" customFormat="1" ht="15.95" customHeight="1">
      <c r="A20" s="141"/>
      <c r="B20" s="27">
        <v>14</v>
      </c>
      <c r="C20" s="35">
        <f>คะแนนสอบ!C19</f>
        <v>2426</v>
      </c>
      <c r="D20" s="36" t="str">
        <f>คะแนนสอบ!D19</f>
        <v>เด็กชายธีรดล  กรานวงษ์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25"/>
      <c r="CP20" s="141"/>
      <c r="CQ20" s="141"/>
      <c r="CR20" s="141"/>
      <c r="CS20" s="141"/>
      <c r="CT20" s="141"/>
    </row>
    <row r="21" spans="1:98" s="26" customFormat="1" ht="15.95" customHeight="1">
      <c r="A21" s="141"/>
      <c r="B21" s="27">
        <v>15</v>
      </c>
      <c r="C21" s="35">
        <f>คะแนนสอบ!C20</f>
        <v>2427</v>
      </c>
      <c r="D21" s="36" t="str">
        <f>คะแนนสอบ!D20</f>
        <v>เด็กชายเอกรัตน์  ศุกประเสริฐ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25"/>
      <c r="CP21" s="141"/>
      <c r="CQ21" s="141"/>
      <c r="CR21" s="141"/>
      <c r="CS21" s="141"/>
      <c r="CT21" s="141"/>
    </row>
    <row r="22" spans="1:98" s="26" customFormat="1" ht="15.95" customHeight="1">
      <c r="A22" s="141"/>
      <c r="B22" s="27">
        <v>16</v>
      </c>
      <c r="C22" s="35">
        <f>คะแนนสอบ!C21</f>
        <v>2428</v>
      </c>
      <c r="D22" s="36" t="str">
        <f>คะแนนสอบ!D21</f>
        <v>เด็กชายจารุวัฒน์  จั่นหนู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25"/>
      <c r="CP22" s="141"/>
      <c r="CQ22" s="141"/>
      <c r="CR22" s="141"/>
      <c r="CS22" s="141"/>
      <c r="CT22" s="141"/>
    </row>
    <row r="23" spans="1:98" s="26" customFormat="1" ht="15.95" customHeight="1">
      <c r="A23" s="141"/>
      <c r="B23" s="27">
        <v>17</v>
      </c>
      <c r="C23" s="35">
        <f>คะแนนสอบ!C22</f>
        <v>2484</v>
      </c>
      <c r="D23" s="36" t="str">
        <f>คะแนนสอบ!D22</f>
        <v>เด็กหญิงกวิสรา  ยอดย้อย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25"/>
      <c r="CP23" s="141"/>
      <c r="CQ23" s="141"/>
      <c r="CR23" s="141"/>
      <c r="CS23" s="141"/>
      <c r="CT23" s="141"/>
    </row>
    <row r="24" spans="1:98" s="26" customFormat="1" ht="15.95" customHeight="1">
      <c r="A24" s="141"/>
      <c r="B24" s="27">
        <v>18</v>
      </c>
      <c r="C24" s="35">
        <f>คะแนนสอบ!C23</f>
        <v>2485</v>
      </c>
      <c r="D24" s="36" t="str">
        <f>คะแนนสอบ!D23</f>
        <v>เด็กชายกิตติคุณ  สิทธิกูล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25"/>
      <c r="CP24" s="141"/>
      <c r="CQ24" s="141"/>
      <c r="CR24" s="141"/>
      <c r="CS24" s="141"/>
      <c r="CT24" s="141"/>
    </row>
    <row r="25" spans="1:98" s="26" customFormat="1" ht="15.95" customHeight="1">
      <c r="A25" s="141"/>
      <c r="B25" s="27">
        <v>19</v>
      </c>
      <c r="C25" s="35">
        <f>คะแนนสอบ!C24</f>
        <v>2486</v>
      </c>
      <c r="D25" s="36" t="str">
        <f>คะแนนสอบ!D24</f>
        <v>เด็กชายปรัตถกร  พูลพิพัฒน์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25"/>
      <c r="CP25" s="141"/>
      <c r="CQ25" s="141"/>
      <c r="CR25" s="141"/>
      <c r="CS25" s="141"/>
      <c r="CT25" s="141"/>
    </row>
    <row r="26" spans="1:98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25"/>
      <c r="CP26" s="141"/>
      <c r="CQ26" s="141"/>
      <c r="CR26" s="141"/>
      <c r="CS26" s="141"/>
      <c r="CT26" s="141"/>
    </row>
    <row r="27" spans="1:98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25"/>
      <c r="CP27" s="141"/>
      <c r="CQ27" s="141"/>
      <c r="CR27" s="141"/>
      <c r="CS27" s="141"/>
      <c r="CT27" s="141"/>
    </row>
    <row r="28" spans="1:98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25"/>
      <c r="CP28" s="141"/>
      <c r="CQ28" s="141"/>
      <c r="CR28" s="141"/>
      <c r="CS28" s="141"/>
      <c r="CT28" s="141"/>
    </row>
    <row r="29" spans="1:98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25"/>
      <c r="CP29" s="141"/>
      <c r="CQ29" s="141"/>
      <c r="CR29" s="141"/>
      <c r="CS29" s="141"/>
      <c r="CT29" s="141"/>
    </row>
    <row r="30" spans="1:98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25"/>
      <c r="CP30" s="141"/>
      <c r="CQ30" s="141"/>
      <c r="CR30" s="141"/>
      <c r="CS30" s="141"/>
      <c r="CT30" s="141"/>
    </row>
    <row r="31" spans="1:98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25"/>
      <c r="CP31" s="141"/>
      <c r="CQ31" s="141"/>
      <c r="CR31" s="141"/>
      <c r="CS31" s="141"/>
      <c r="CT31" s="141"/>
    </row>
    <row r="32" spans="1:98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"/>
      <c r="CP32" s="141"/>
      <c r="CQ32" s="141"/>
      <c r="CR32" s="141"/>
      <c r="CS32" s="141"/>
      <c r="CT32" s="141"/>
    </row>
    <row r="33" spans="1:98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"/>
      <c r="CP33" s="141"/>
      <c r="CQ33" s="141"/>
      <c r="CR33" s="141"/>
      <c r="CS33" s="141"/>
      <c r="CT33" s="141"/>
    </row>
    <row r="34" spans="1:98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25"/>
      <c r="CP34" s="141"/>
      <c r="CQ34" s="141"/>
      <c r="CR34" s="141"/>
      <c r="CS34" s="141"/>
      <c r="CT34" s="141"/>
    </row>
    <row r="35" spans="1:98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25"/>
      <c r="CP35" s="141"/>
      <c r="CQ35" s="141"/>
      <c r="CR35" s="141"/>
      <c r="CS35" s="141"/>
      <c r="CT35" s="141"/>
    </row>
    <row r="36" spans="1:98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25"/>
      <c r="CP36" s="141"/>
      <c r="CQ36" s="141"/>
      <c r="CR36" s="141"/>
      <c r="CS36" s="141"/>
      <c r="CT36" s="141"/>
    </row>
    <row r="37" spans="1:98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25"/>
      <c r="CP37" s="141"/>
      <c r="CQ37" s="141"/>
      <c r="CR37" s="141"/>
      <c r="CS37" s="141"/>
      <c r="CT37" s="141"/>
    </row>
    <row r="38" spans="1:98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25"/>
      <c r="CP38" s="141"/>
      <c r="CQ38" s="141"/>
      <c r="CR38" s="141"/>
      <c r="CS38" s="141"/>
      <c r="CT38" s="141"/>
    </row>
    <row r="39" spans="1:98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25"/>
      <c r="CP39" s="141"/>
      <c r="CQ39" s="141"/>
      <c r="CR39" s="141"/>
      <c r="CS39" s="141"/>
      <c r="CT39" s="141"/>
    </row>
    <row r="40" spans="1:98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25"/>
      <c r="CP40" s="141"/>
      <c r="CQ40" s="141"/>
      <c r="CR40" s="141"/>
      <c r="CS40" s="141"/>
      <c r="CT40" s="141"/>
    </row>
    <row r="41" spans="1:98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25"/>
      <c r="CP41" s="141"/>
      <c r="CQ41" s="141"/>
      <c r="CR41" s="141"/>
      <c r="CS41" s="141"/>
      <c r="CT41" s="141"/>
    </row>
    <row r="42" spans="1:98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"/>
      <c r="CP42" s="141"/>
      <c r="CQ42" s="141"/>
      <c r="CR42" s="141"/>
      <c r="CS42" s="141"/>
      <c r="CT42" s="141"/>
    </row>
    <row r="43" spans="1:98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"/>
      <c r="CP43" s="141"/>
      <c r="CQ43" s="141"/>
      <c r="CR43" s="141"/>
      <c r="CS43" s="141"/>
      <c r="CT43" s="141"/>
    </row>
    <row r="44" spans="1:98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25"/>
      <c r="CP44" s="141"/>
      <c r="CQ44" s="141"/>
      <c r="CR44" s="141"/>
      <c r="CS44" s="141"/>
      <c r="CT44" s="141"/>
    </row>
    <row r="45" spans="1:98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25"/>
      <c r="CP45" s="141"/>
      <c r="CQ45" s="141"/>
      <c r="CR45" s="141"/>
      <c r="CS45" s="141"/>
      <c r="CT45" s="141"/>
    </row>
    <row r="46" spans="1:98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25"/>
      <c r="CP46" s="141"/>
      <c r="CQ46" s="141"/>
      <c r="CR46" s="141"/>
      <c r="CS46" s="141"/>
      <c r="CT46" s="141"/>
    </row>
    <row r="47" spans="1:98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25"/>
      <c r="CP47" s="141"/>
      <c r="CQ47" s="141"/>
      <c r="CR47" s="141"/>
      <c r="CS47" s="141"/>
      <c r="CT47" s="141"/>
    </row>
    <row r="48" spans="1:98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25"/>
      <c r="CP48" s="141"/>
      <c r="CQ48" s="141"/>
      <c r="CR48" s="141"/>
      <c r="CS48" s="141"/>
      <c r="CT48" s="141"/>
    </row>
    <row r="49" spans="1:98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25"/>
      <c r="CP49" s="141"/>
      <c r="CQ49" s="141"/>
      <c r="CR49" s="141"/>
      <c r="CS49" s="141"/>
      <c r="CT49" s="141"/>
    </row>
    <row r="50" spans="1:98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25"/>
      <c r="CP50" s="141"/>
      <c r="CQ50" s="141"/>
      <c r="CR50" s="141"/>
      <c r="CS50" s="141"/>
      <c r="CT50" s="141"/>
    </row>
    <row r="51" spans="1:98" s="26" customFormat="1" ht="15.95" customHeight="1">
      <c r="A51" s="141"/>
      <c r="B51" s="27">
        <v>45</v>
      </c>
      <c r="C51" s="35">
        <f>คะแนนสอบ!C55</f>
        <v>0</v>
      </c>
      <c r="D51" s="36">
        <f>คะแนนสอบ!D55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25"/>
      <c r="CP51" s="141"/>
      <c r="CQ51" s="141"/>
      <c r="CR51" s="141"/>
      <c r="CS51" s="141"/>
      <c r="CT51" s="141"/>
    </row>
    <row r="52" spans="1:98" ht="15.75" customHeight="1">
      <c r="A52" s="140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0"/>
      <c r="CQ52" s="140"/>
      <c r="CR52" s="140"/>
      <c r="CS52" s="140"/>
      <c r="CT52" s="140"/>
    </row>
    <row r="53" spans="1:98">
      <c r="A53" s="140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0"/>
      <c r="CQ53" s="140"/>
      <c r="CR53" s="140"/>
      <c r="CS53" s="140"/>
      <c r="CT53" s="140"/>
    </row>
    <row r="54" spans="1:98">
      <c r="A54" s="140"/>
      <c r="B54" s="140"/>
      <c r="C54" s="140"/>
      <c r="D54" s="140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0"/>
      <c r="CP54" s="140"/>
      <c r="CQ54" s="140"/>
      <c r="CR54" s="140"/>
      <c r="CS54" s="140"/>
      <c r="CT54" s="140"/>
    </row>
    <row r="55" spans="1:98">
      <c r="A55" s="140"/>
      <c r="B55" s="140"/>
      <c r="C55" s="140"/>
      <c r="D55" s="140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0"/>
      <c r="CP55" s="140"/>
      <c r="CQ55" s="140"/>
      <c r="CR55" s="140"/>
      <c r="CS55" s="140"/>
      <c r="CT55" s="140"/>
    </row>
    <row r="56" spans="1:98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</row>
    <row r="57" spans="1:98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</row>
    <row r="58" spans="1:98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</row>
    <row r="59" spans="1:98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</row>
    <row r="60" spans="1:98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</row>
    <row r="61" spans="1:98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</row>
  </sheetData>
  <sheetProtection selectLockedCells="1"/>
  <mergeCells count="15"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  <mergeCell ref="M4:T4"/>
    <mergeCell ref="B2:B3"/>
    <mergeCell ref="B4:B6"/>
    <mergeCell ref="C4:C6"/>
    <mergeCell ref="D4:D5"/>
    <mergeCell ref="E4:L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G7" sqref="G7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0"/>
      <c r="B1" s="140"/>
      <c r="C1" s="140"/>
      <c r="D1" s="140"/>
      <c r="E1" s="281" t="s">
        <v>173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5" ht="18.95" customHeight="1">
      <c r="A2" s="140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>แบบบันทึกผลการประเมินกิจกรรมพัฒนาผู้เรียน  ภาคเรียนที่ 1   ปีการศึกษา  2568</v>
      </c>
      <c r="E2" s="18"/>
      <c r="F2" s="18"/>
      <c r="G2" s="18"/>
      <c r="H2" s="18"/>
      <c r="I2" s="18"/>
      <c r="J2" s="19"/>
      <c r="K2" s="19"/>
      <c r="L2" s="140"/>
      <c r="M2" s="140"/>
      <c r="N2" s="140"/>
      <c r="O2" s="140"/>
    </row>
    <row r="3" spans="1:15" ht="18.95" customHeight="1">
      <c r="A3" s="140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0"/>
      <c r="M3" s="140"/>
      <c r="N3" s="140"/>
      <c r="O3" s="140"/>
    </row>
    <row r="4" spans="1:15" ht="21" customHeight="1">
      <c r="A4" s="140"/>
      <c r="B4" s="467" t="s">
        <v>2</v>
      </c>
      <c r="C4" s="477" t="s">
        <v>28</v>
      </c>
      <c r="D4" s="467" t="s">
        <v>6</v>
      </c>
      <c r="E4" s="463" t="s">
        <v>99</v>
      </c>
      <c r="F4" s="464"/>
      <c r="G4" s="464"/>
      <c r="H4" s="465"/>
      <c r="I4" s="469" t="s">
        <v>100</v>
      </c>
      <c r="J4" s="469" t="s">
        <v>101</v>
      </c>
      <c r="K4" s="19"/>
      <c r="L4" s="140"/>
      <c r="M4" s="140"/>
      <c r="N4" s="140"/>
      <c r="O4" s="140"/>
    </row>
    <row r="5" spans="1:15" ht="21" customHeight="1">
      <c r="A5" s="140"/>
      <c r="B5" s="467"/>
      <c r="C5" s="478"/>
      <c r="D5" s="467"/>
      <c r="E5" s="447" t="s">
        <v>9</v>
      </c>
      <c r="F5" s="447" t="s">
        <v>500</v>
      </c>
      <c r="G5" s="37" t="s">
        <v>19</v>
      </c>
      <c r="H5" s="37" t="s">
        <v>98</v>
      </c>
      <c r="I5" s="476"/>
      <c r="J5" s="476"/>
      <c r="K5" s="19"/>
      <c r="L5" s="140"/>
      <c r="M5" s="140"/>
      <c r="N5" s="140"/>
      <c r="O5" s="140"/>
    </row>
    <row r="6" spans="1:15" s="26" customFormat="1" ht="15.95" customHeight="1">
      <c r="A6" s="141"/>
      <c r="B6" s="22">
        <v>1</v>
      </c>
      <c r="C6" s="35">
        <f>'ข้อมูลนักเรียน  '!B5</f>
        <v>2375</v>
      </c>
      <c r="D6" s="36" t="str">
        <f>'ข้อมูลนักเรียน  '!C5</f>
        <v>เด็กชายณัฐชนน  รอบรู้</v>
      </c>
      <c r="E6" s="32"/>
      <c r="F6" s="32"/>
      <c r="G6" s="32"/>
      <c r="H6" s="32"/>
      <c r="I6" s="40"/>
      <c r="J6" s="40"/>
      <c r="K6" s="39"/>
      <c r="L6" s="141"/>
      <c r="M6" s="141"/>
      <c r="N6" s="141"/>
      <c r="O6" s="141"/>
    </row>
    <row r="7" spans="1:15" s="26" customFormat="1" ht="15.95" customHeight="1">
      <c r="A7" s="141"/>
      <c r="B7" s="27">
        <v>2</v>
      </c>
      <c r="C7" s="35">
        <f>'ข้อมูลนักเรียน  '!B6</f>
        <v>2376</v>
      </c>
      <c r="D7" s="36" t="str">
        <f>'ข้อมูลนักเรียน  '!C6</f>
        <v>เด็กชายฐิติภัทร  สุภะผล</v>
      </c>
      <c r="E7" s="32"/>
      <c r="F7" s="32"/>
      <c r="G7" s="32"/>
      <c r="H7" s="32"/>
      <c r="I7" s="40"/>
      <c r="J7" s="40"/>
      <c r="K7" s="39"/>
      <c r="L7" s="141"/>
      <c r="M7" s="141"/>
      <c r="N7" s="141"/>
      <c r="O7" s="141"/>
    </row>
    <row r="8" spans="1:15" s="26" customFormat="1" ht="15.95" customHeight="1">
      <c r="A8" s="141"/>
      <c r="B8" s="27">
        <v>3</v>
      </c>
      <c r="C8" s="35">
        <f>'ข้อมูลนักเรียน  '!B7</f>
        <v>2377</v>
      </c>
      <c r="D8" s="36" t="str">
        <f>'ข้อมูลนักเรียน  '!C7</f>
        <v>เด็กชายเอกภพ  งานสลุง</v>
      </c>
      <c r="E8" s="32"/>
      <c r="F8" s="32"/>
      <c r="G8" s="32"/>
      <c r="H8" s="32"/>
      <c r="I8" s="40"/>
      <c r="J8" s="40"/>
      <c r="K8" s="39"/>
      <c r="L8" s="141"/>
      <c r="M8" s="141"/>
      <c r="N8" s="141"/>
      <c r="O8" s="141"/>
    </row>
    <row r="9" spans="1:15" s="26" customFormat="1" ht="15.95" customHeight="1">
      <c r="A9" s="141"/>
      <c r="B9" s="27">
        <v>4</v>
      </c>
      <c r="C9" s="35">
        <f>'ข้อมูลนักเรียน  '!B8</f>
        <v>2378</v>
      </c>
      <c r="D9" s="36" t="str">
        <f>'ข้อมูลนักเรียน  '!C8</f>
        <v>เด็กชายธนกฤติ  อินวกูล</v>
      </c>
      <c r="E9" s="32"/>
      <c r="F9" s="32"/>
      <c r="G9" s="32"/>
      <c r="H9" s="32"/>
      <c r="I9" s="40"/>
      <c r="J9" s="40"/>
      <c r="K9" s="39"/>
      <c r="L9" s="141"/>
      <c r="M9" s="141"/>
      <c r="N9" s="141"/>
      <c r="O9" s="141"/>
    </row>
    <row r="10" spans="1:15" s="26" customFormat="1" ht="15.95" customHeight="1">
      <c r="A10" s="141"/>
      <c r="B10" s="27">
        <v>5</v>
      </c>
      <c r="C10" s="35">
        <f>'ข้อมูลนักเรียน  '!B9</f>
        <v>2379</v>
      </c>
      <c r="D10" s="36" t="str">
        <f>'ข้อมูลนักเรียน  '!C9</f>
        <v>เด็กชายปภาวิน  มังคะลา</v>
      </c>
      <c r="E10" s="32"/>
      <c r="F10" s="32"/>
      <c r="G10" s="32"/>
      <c r="H10" s="32"/>
      <c r="I10" s="40"/>
      <c r="J10" s="40"/>
      <c r="K10" s="39"/>
      <c r="L10" s="141"/>
      <c r="M10" s="141"/>
      <c r="N10" s="141"/>
      <c r="O10" s="141"/>
    </row>
    <row r="11" spans="1:15" s="26" customFormat="1" ht="15.95" customHeight="1">
      <c r="A11" s="141"/>
      <c r="B11" s="27">
        <v>6</v>
      </c>
      <c r="C11" s="35">
        <f>'ข้อมูลนักเรียน  '!B10</f>
        <v>2380</v>
      </c>
      <c r="D11" s="36" t="str">
        <f>'ข้อมูลนักเรียน  '!C10</f>
        <v>เด็กชายธนกฤต  แย้มพรม</v>
      </c>
      <c r="E11" s="32"/>
      <c r="F11" s="32"/>
      <c r="G11" s="32"/>
      <c r="H11" s="32"/>
      <c r="I11" s="40"/>
      <c r="J11" s="40"/>
      <c r="K11" s="39"/>
      <c r="L11" s="141"/>
      <c r="M11" s="141"/>
      <c r="N11" s="141"/>
      <c r="O11" s="141"/>
    </row>
    <row r="12" spans="1:15" s="26" customFormat="1" ht="15.95" customHeight="1">
      <c r="A12" s="141"/>
      <c r="B12" s="27">
        <v>7</v>
      </c>
      <c r="C12" s="35">
        <f>'ข้อมูลนักเรียน  '!B11</f>
        <v>2381</v>
      </c>
      <c r="D12" s="36" t="str">
        <f>'ข้อมูลนักเรียน  '!C11</f>
        <v>เด็กชายอัศวิน  พูลพร</v>
      </c>
      <c r="E12" s="32"/>
      <c r="F12" s="32"/>
      <c r="G12" s="32"/>
      <c r="H12" s="32"/>
      <c r="I12" s="40"/>
      <c r="J12" s="40"/>
      <c r="K12" s="39"/>
      <c r="L12" s="141"/>
      <c r="M12" s="141"/>
      <c r="N12" s="141"/>
      <c r="O12" s="141"/>
    </row>
    <row r="13" spans="1:15" s="26" customFormat="1" ht="15.95" customHeight="1">
      <c r="A13" s="141"/>
      <c r="B13" s="27">
        <v>8</v>
      </c>
      <c r="C13" s="35">
        <f>'ข้อมูลนักเรียน  '!B12</f>
        <v>2382</v>
      </c>
      <c r="D13" s="36" t="str">
        <f>'ข้อมูลนักเรียน  '!C12</f>
        <v>เด็กหญิงจารุพิชญา  ธัญญเจริญ</v>
      </c>
      <c r="E13" s="32"/>
      <c r="F13" s="32"/>
      <c r="G13" s="32"/>
      <c r="H13" s="32"/>
      <c r="I13" s="40"/>
      <c r="J13" s="40"/>
      <c r="K13" s="39"/>
      <c r="L13" s="141"/>
      <c r="M13" s="141"/>
      <c r="N13" s="141"/>
      <c r="O13" s="141"/>
    </row>
    <row r="14" spans="1:15" s="26" customFormat="1" ht="15.95" customHeight="1">
      <c r="A14" s="141"/>
      <c r="B14" s="27">
        <v>9</v>
      </c>
      <c r="C14" s="35">
        <f>'ข้อมูลนักเรียน  '!B13</f>
        <v>2383</v>
      </c>
      <c r="D14" s="36" t="str">
        <f>'ข้อมูลนักเรียน  '!C13</f>
        <v>เด็กหญิงนันท์นภัส  เจียมพัว</v>
      </c>
      <c r="E14" s="32"/>
      <c r="F14" s="32"/>
      <c r="G14" s="32"/>
      <c r="H14" s="32"/>
      <c r="I14" s="40"/>
      <c r="J14" s="40"/>
      <c r="K14" s="39"/>
      <c r="L14" s="141"/>
      <c r="M14" s="141"/>
      <c r="N14" s="141"/>
      <c r="O14" s="141"/>
    </row>
    <row r="15" spans="1:15" s="26" customFormat="1" ht="15.95" customHeight="1">
      <c r="A15" s="141"/>
      <c r="B15" s="27">
        <v>10</v>
      </c>
      <c r="C15" s="35">
        <f>'ข้อมูลนักเรียน  '!B14</f>
        <v>2384</v>
      </c>
      <c r="D15" s="36" t="str">
        <f>'ข้อมูลนักเรียน  '!C14</f>
        <v>เด็กหญิงปภาดา  แก่นมั่น</v>
      </c>
      <c r="E15" s="32"/>
      <c r="F15" s="32"/>
      <c r="G15" s="32"/>
      <c r="H15" s="32"/>
      <c r="I15" s="40"/>
      <c r="J15" s="40"/>
      <c r="K15" s="39"/>
      <c r="L15" s="141"/>
      <c r="M15" s="141"/>
      <c r="N15" s="141"/>
      <c r="O15" s="141"/>
    </row>
    <row r="16" spans="1:15" s="26" customFormat="1" ht="15.95" customHeight="1">
      <c r="A16" s="141"/>
      <c r="B16" s="27">
        <v>11</v>
      </c>
      <c r="C16" s="35">
        <f>'ข้อมูลนักเรียน  '!B15</f>
        <v>2385</v>
      </c>
      <c r="D16" s="36" t="str">
        <f>'ข้อมูลนักเรียน  '!C15</f>
        <v>เด็กหญิงกชพร  กล้อยกลิ้ง</v>
      </c>
      <c r="E16" s="32"/>
      <c r="F16" s="32"/>
      <c r="G16" s="32"/>
      <c r="H16" s="32"/>
      <c r="I16" s="40"/>
      <c r="J16" s="40"/>
      <c r="K16" s="39"/>
      <c r="L16" s="141"/>
      <c r="M16" s="141"/>
      <c r="N16" s="141"/>
      <c r="O16" s="141"/>
    </row>
    <row r="17" spans="1:15" s="26" customFormat="1" ht="15.95" customHeight="1">
      <c r="A17" s="141"/>
      <c r="B17" s="27">
        <v>12</v>
      </c>
      <c r="C17" s="35">
        <f>'ข้อมูลนักเรียน  '!B16</f>
        <v>2386</v>
      </c>
      <c r="D17" s="36" t="str">
        <f>'ข้อมูลนักเรียน  '!C16</f>
        <v>เด็กหญิงณัฏฐธิดา  วุฒิชัยรังสรรค์</v>
      </c>
      <c r="E17" s="32"/>
      <c r="F17" s="32"/>
      <c r="G17" s="32"/>
      <c r="H17" s="32"/>
      <c r="I17" s="40"/>
      <c r="J17" s="40"/>
      <c r="K17" s="39"/>
      <c r="L17" s="141"/>
      <c r="M17" s="141"/>
      <c r="N17" s="141"/>
      <c r="O17" s="141"/>
    </row>
    <row r="18" spans="1:15" s="26" customFormat="1" ht="15.95" customHeight="1">
      <c r="A18" s="141"/>
      <c r="B18" s="27">
        <v>13</v>
      </c>
      <c r="C18" s="35">
        <f>'ข้อมูลนักเรียน  '!B17</f>
        <v>2387</v>
      </c>
      <c r="D18" s="36" t="str">
        <f>'ข้อมูลนักเรียน  '!C17</f>
        <v>เด็กหญิงกมลธิดา  แท่งทอง</v>
      </c>
      <c r="E18" s="32"/>
      <c r="F18" s="32"/>
      <c r="G18" s="32"/>
      <c r="H18" s="32"/>
      <c r="I18" s="40"/>
      <c r="J18" s="40"/>
      <c r="K18" s="39"/>
      <c r="L18" s="141"/>
      <c r="M18" s="141"/>
      <c r="N18" s="141"/>
      <c r="O18" s="141"/>
    </row>
    <row r="19" spans="1:15" s="26" customFormat="1" ht="15.95" customHeight="1">
      <c r="A19" s="141"/>
      <c r="B19" s="27">
        <v>14</v>
      </c>
      <c r="C19" s="35">
        <f>'ข้อมูลนักเรียน  '!B18</f>
        <v>2426</v>
      </c>
      <c r="D19" s="36" t="str">
        <f>'ข้อมูลนักเรียน  '!C18</f>
        <v>เด็กชายธีรดล  กรานวงษ์</v>
      </c>
      <c r="E19" s="32"/>
      <c r="F19" s="32"/>
      <c r="G19" s="32"/>
      <c r="H19" s="32"/>
      <c r="I19" s="40"/>
      <c r="J19" s="40"/>
      <c r="K19" s="39"/>
      <c r="L19" s="141"/>
      <c r="M19" s="141"/>
      <c r="N19" s="141"/>
      <c r="O19" s="141"/>
    </row>
    <row r="20" spans="1:15" s="26" customFormat="1" ht="15.95" customHeight="1">
      <c r="A20" s="141"/>
      <c r="B20" s="27">
        <v>15</v>
      </c>
      <c r="C20" s="35">
        <f>'ข้อมูลนักเรียน  '!B19</f>
        <v>2427</v>
      </c>
      <c r="D20" s="36" t="str">
        <f>'ข้อมูลนักเรียน  '!C19</f>
        <v>เด็กชายเอกรัตน์  ศุกประเสริฐ</v>
      </c>
      <c r="E20" s="32"/>
      <c r="F20" s="32"/>
      <c r="G20" s="32"/>
      <c r="H20" s="32"/>
      <c r="I20" s="40"/>
      <c r="J20" s="40"/>
      <c r="K20" s="39"/>
      <c r="L20" s="141"/>
      <c r="M20" s="141"/>
      <c r="N20" s="141"/>
      <c r="O20" s="141"/>
    </row>
    <row r="21" spans="1:15" s="26" customFormat="1" ht="15.95" customHeight="1">
      <c r="A21" s="141"/>
      <c r="B21" s="27">
        <v>16</v>
      </c>
      <c r="C21" s="35">
        <f>'ข้อมูลนักเรียน  '!B20</f>
        <v>2428</v>
      </c>
      <c r="D21" s="36" t="str">
        <f>'ข้อมูลนักเรียน  '!C20</f>
        <v>เด็กชายจารุวัฒน์  จั่นหนู</v>
      </c>
      <c r="E21" s="32"/>
      <c r="F21" s="32"/>
      <c r="G21" s="32"/>
      <c r="H21" s="32"/>
      <c r="I21" s="40"/>
      <c r="J21" s="40"/>
      <c r="K21" s="39"/>
      <c r="L21" s="141"/>
      <c r="M21" s="141"/>
      <c r="N21" s="141"/>
      <c r="O21" s="141"/>
    </row>
    <row r="22" spans="1:15" s="26" customFormat="1" ht="15.95" customHeight="1">
      <c r="A22" s="141"/>
      <c r="B22" s="27">
        <v>17</v>
      </c>
      <c r="C22" s="35">
        <f>'ข้อมูลนักเรียน  '!B21</f>
        <v>2484</v>
      </c>
      <c r="D22" s="36" t="str">
        <f>'ข้อมูลนักเรียน  '!C21</f>
        <v>เด็กหญิงกวิสรา  ยอดย้อย</v>
      </c>
      <c r="E22" s="32"/>
      <c r="F22" s="32"/>
      <c r="G22" s="32"/>
      <c r="H22" s="32"/>
      <c r="I22" s="40"/>
      <c r="J22" s="40"/>
      <c r="K22" s="39"/>
      <c r="L22" s="141"/>
      <c r="M22" s="141"/>
      <c r="N22" s="141"/>
      <c r="O22" s="141"/>
    </row>
    <row r="23" spans="1:15" s="26" customFormat="1" ht="15.95" customHeight="1">
      <c r="A23" s="141"/>
      <c r="B23" s="27">
        <v>18</v>
      </c>
      <c r="C23" s="35">
        <f>'ข้อมูลนักเรียน  '!B22</f>
        <v>2485</v>
      </c>
      <c r="D23" s="36" t="str">
        <f>'ข้อมูลนักเรียน  '!C22</f>
        <v>เด็กชายกิตติคุณ  สิทธิกูล</v>
      </c>
      <c r="E23" s="32"/>
      <c r="F23" s="32"/>
      <c r="G23" s="32"/>
      <c r="H23" s="32"/>
      <c r="I23" s="40"/>
      <c r="J23" s="40"/>
      <c r="K23" s="39"/>
      <c r="L23" s="141"/>
      <c r="M23" s="141"/>
      <c r="N23" s="141"/>
      <c r="O23" s="141"/>
    </row>
    <row r="24" spans="1:15" s="26" customFormat="1" ht="15.95" customHeight="1">
      <c r="A24" s="141"/>
      <c r="B24" s="27">
        <v>19</v>
      </c>
      <c r="C24" s="35">
        <f>'ข้อมูลนักเรียน  '!B23</f>
        <v>2486</v>
      </c>
      <c r="D24" s="36" t="str">
        <f>'ข้อมูลนักเรียน  '!C23</f>
        <v>เด็กชายปรัตถกร  พูลพิพัฒน์</v>
      </c>
      <c r="E24" s="32"/>
      <c r="F24" s="32"/>
      <c r="G24" s="32"/>
      <c r="H24" s="32"/>
      <c r="I24" s="40"/>
      <c r="J24" s="40"/>
      <c r="K24" s="39"/>
      <c r="L24" s="141"/>
      <c r="M24" s="141"/>
      <c r="N24" s="141"/>
      <c r="O24" s="141"/>
    </row>
    <row r="25" spans="1:15" s="26" customFormat="1" ht="15.95" customHeight="1">
      <c r="A25" s="141"/>
      <c r="B25" s="27">
        <v>20</v>
      </c>
      <c r="C25" s="35" t="str">
        <f>'ข้อมูลนักเรียน  '!B24</f>
        <v/>
      </c>
      <c r="D25" s="36" t="str">
        <f>'ข้อมูลนักเรียน  '!C24</f>
        <v/>
      </c>
      <c r="E25" s="32"/>
      <c r="F25" s="32"/>
      <c r="G25" s="32"/>
      <c r="H25" s="32"/>
      <c r="I25" s="40"/>
      <c r="J25" s="40"/>
      <c r="K25" s="39"/>
      <c r="L25" s="141"/>
      <c r="M25" s="141"/>
      <c r="N25" s="141"/>
      <c r="O25" s="141"/>
    </row>
    <row r="26" spans="1:15" s="26" customFormat="1" ht="15.95" customHeight="1">
      <c r="A26" s="141"/>
      <c r="B26" s="27">
        <v>21</v>
      </c>
      <c r="C26" s="35" t="str">
        <f>'ข้อมูลนักเรียน  '!B25</f>
        <v/>
      </c>
      <c r="D26" s="36" t="str">
        <f>'ข้อมูลนักเรียน  '!C25</f>
        <v/>
      </c>
      <c r="E26" s="32"/>
      <c r="F26" s="32"/>
      <c r="G26" s="32"/>
      <c r="H26" s="32"/>
      <c r="I26" s="40"/>
      <c r="J26" s="40"/>
      <c r="K26" s="39"/>
      <c r="L26" s="141"/>
      <c r="M26" s="141"/>
      <c r="N26" s="141"/>
      <c r="O26" s="141"/>
    </row>
    <row r="27" spans="1:15" s="26" customFormat="1" ht="15.95" customHeight="1">
      <c r="A27" s="141"/>
      <c r="B27" s="27">
        <v>22</v>
      </c>
      <c r="C27" s="35" t="str">
        <f>'ข้อมูลนักเรียน  '!B26</f>
        <v/>
      </c>
      <c r="D27" s="36" t="str">
        <f>'ข้อมูลนักเรียน  '!C26</f>
        <v/>
      </c>
      <c r="E27" s="32"/>
      <c r="F27" s="32"/>
      <c r="G27" s="32"/>
      <c r="H27" s="32"/>
      <c r="I27" s="40"/>
      <c r="J27" s="40"/>
      <c r="K27" s="39"/>
      <c r="L27" s="141"/>
      <c r="M27" s="141"/>
      <c r="N27" s="141"/>
      <c r="O27" s="141"/>
    </row>
    <row r="28" spans="1:15" s="26" customFormat="1" ht="15.95" customHeight="1">
      <c r="A28" s="141"/>
      <c r="B28" s="27">
        <v>23</v>
      </c>
      <c r="C28" s="35" t="str">
        <f>'ข้อมูลนักเรียน  '!B27</f>
        <v/>
      </c>
      <c r="D28" s="36" t="str">
        <f>'ข้อมูลนักเรียน  '!C27</f>
        <v/>
      </c>
      <c r="E28" s="32"/>
      <c r="F28" s="32"/>
      <c r="G28" s="32"/>
      <c r="H28" s="32"/>
      <c r="I28" s="40"/>
      <c r="J28" s="40"/>
      <c r="K28" s="39"/>
      <c r="L28" s="141"/>
      <c r="M28" s="141"/>
      <c r="N28" s="141"/>
      <c r="O28" s="141"/>
    </row>
    <row r="29" spans="1:15" s="26" customFormat="1" ht="15.95" customHeight="1">
      <c r="A29" s="141"/>
      <c r="B29" s="27">
        <v>24</v>
      </c>
      <c r="C29" s="35" t="str">
        <f>'ข้อมูลนักเรียน  '!B28</f>
        <v/>
      </c>
      <c r="D29" s="36" t="str">
        <f>'ข้อมูลนักเรียน  '!C28</f>
        <v/>
      </c>
      <c r="E29" s="32"/>
      <c r="F29" s="32"/>
      <c r="G29" s="32"/>
      <c r="H29" s="32"/>
      <c r="I29" s="40"/>
      <c r="J29" s="40"/>
      <c r="K29" s="39"/>
      <c r="L29" s="141"/>
      <c r="M29" s="141"/>
      <c r="N29" s="141"/>
      <c r="O29" s="141"/>
    </row>
    <row r="30" spans="1:15" s="26" customFormat="1" ht="15.95" customHeight="1">
      <c r="A30" s="141"/>
      <c r="B30" s="27">
        <v>25</v>
      </c>
      <c r="C30" s="35" t="str">
        <f>'ข้อมูลนักเรียน  '!B29</f>
        <v/>
      </c>
      <c r="D30" s="36" t="str">
        <f>'ข้อมูลนักเรียน  '!C29</f>
        <v/>
      </c>
      <c r="E30" s="32"/>
      <c r="F30" s="32"/>
      <c r="G30" s="32"/>
      <c r="H30" s="32"/>
      <c r="I30" s="40"/>
      <c r="J30" s="40"/>
      <c r="K30" s="39"/>
      <c r="L30" s="141"/>
      <c r="M30" s="141"/>
      <c r="N30" s="141"/>
      <c r="O30" s="141"/>
    </row>
    <row r="31" spans="1:15" s="26" customFormat="1" ht="15.95" customHeight="1">
      <c r="A31" s="141"/>
      <c r="B31" s="27">
        <v>26</v>
      </c>
      <c r="C31" s="35" t="str">
        <f>'ข้อมูลนักเรียน  '!B30</f>
        <v/>
      </c>
      <c r="D31" s="36" t="str">
        <f>'ข้อมูลนักเรียน  '!C30</f>
        <v/>
      </c>
      <c r="E31" s="32"/>
      <c r="F31" s="32"/>
      <c r="G31" s="32"/>
      <c r="H31" s="32"/>
      <c r="I31" s="40"/>
      <c r="J31" s="40"/>
      <c r="K31" s="39"/>
      <c r="L31" s="141"/>
      <c r="M31" s="141"/>
      <c r="N31" s="141"/>
      <c r="O31" s="141"/>
    </row>
    <row r="32" spans="1:15" s="26" customFormat="1" ht="15.95" customHeight="1">
      <c r="A32" s="141"/>
      <c r="B32" s="27">
        <v>27</v>
      </c>
      <c r="C32" s="35" t="str">
        <f>'ข้อมูลนักเรียน  '!B31</f>
        <v/>
      </c>
      <c r="D32" s="36" t="str">
        <f>'ข้อมูลนักเรียน  '!C31</f>
        <v/>
      </c>
      <c r="E32" s="32"/>
      <c r="F32" s="32"/>
      <c r="G32" s="32"/>
      <c r="H32" s="32"/>
      <c r="I32" s="40"/>
      <c r="J32" s="40"/>
      <c r="K32" s="39"/>
      <c r="L32" s="141"/>
      <c r="M32" s="141"/>
      <c r="N32" s="141"/>
      <c r="O32" s="141"/>
    </row>
    <row r="33" spans="1:15" s="26" customFormat="1" ht="15.95" customHeight="1">
      <c r="A33" s="141"/>
      <c r="B33" s="27">
        <v>28</v>
      </c>
      <c r="C33" s="35" t="str">
        <f>'ข้อมูลนักเรียน  '!B32</f>
        <v/>
      </c>
      <c r="D33" s="36" t="str">
        <f>'ข้อมูลนักเรียน  '!C32</f>
        <v/>
      </c>
      <c r="E33" s="32"/>
      <c r="F33" s="32"/>
      <c r="G33" s="32"/>
      <c r="H33" s="32"/>
      <c r="I33" s="40"/>
      <c r="J33" s="40"/>
      <c r="K33" s="39"/>
      <c r="L33" s="141"/>
      <c r="M33" s="141"/>
      <c r="N33" s="141"/>
      <c r="O33" s="141"/>
    </row>
    <row r="34" spans="1:15" s="26" customFormat="1" ht="15.95" customHeight="1">
      <c r="A34" s="141"/>
      <c r="B34" s="27">
        <v>29</v>
      </c>
      <c r="C34" s="35" t="str">
        <f>'ข้อมูลนักเรียน  '!B33</f>
        <v/>
      </c>
      <c r="D34" s="36" t="str">
        <f>'ข้อมูลนักเรียน  '!C33</f>
        <v/>
      </c>
      <c r="E34" s="32"/>
      <c r="F34" s="32"/>
      <c r="G34" s="32"/>
      <c r="H34" s="32"/>
      <c r="I34" s="40"/>
      <c r="J34" s="40"/>
      <c r="K34" s="39"/>
      <c r="L34" s="141"/>
      <c r="M34" s="141"/>
      <c r="N34" s="141"/>
      <c r="O34" s="141"/>
    </row>
    <row r="35" spans="1:15" s="26" customFormat="1" ht="15.95" customHeight="1">
      <c r="A35" s="141"/>
      <c r="B35" s="27">
        <v>30</v>
      </c>
      <c r="C35" s="35" t="str">
        <f>'ข้อมูลนักเรียน  '!B34</f>
        <v/>
      </c>
      <c r="D35" s="36" t="str">
        <f>'ข้อมูลนักเรียน  '!C34</f>
        <v/>
      </c>
      <c r="E35" s="32"/>
      <c r="F35" s="32"/>
      <c r="G35" s="32"/>
      <c r="H35" s="32"/>
      <c r="I35" s="40"/>
      <c r="J35" s="40"/>
      <c r="K35" s="39"/>
      <c r="L35" s="141"/>
      <c r="M35" s="141"/>
      <c r="N35" s="141"/>
      <c r="O35" s="141"/>
    </row>
    <row r="36" spans="1:15" s="26" customFormat="1" ht="15.95" customHeight="1">
      <c r="A36" s="141"/>
      <c r="B36" s="27">
        <v>31</v>
      </c>
      <c r="C36" s="35" t="str">
        <f>'ข้อมูลนักเรียน  '!B35</f>
        <v/>
      </c>
      <c r="D36" s="36" t="str">
        <f>'ข้อมูลนักเรียน  '!C35</f>
        <v/>
      </c>
      <c r="E36" s="32"/>
      <c r="F36" s="32"/>
      <c r="G36" s="32"/>
      <c r="H36" s="32"/>
      <c r="I36" s="40"/>
      <c r="J36" s="40"/>
      <c r="K36" s="39"/>
      <c r="L36" s="141"/>
      <c r="M36" s="141"/>
      <c r="N36" s="141"/>
      <c r="O36" s="141"/>
    </row>
    <row r="37" spans="1:15" s="26" customFormat="1" ht="15.95" customHeight="1">
      <c r="A37" s="141"/>
      <c r="B37" s="27">
        <v>32</v>
      </c>
      <c r="C37" s="35" t="str">
        <f>'ข้อมูลนักเรียน  '!B36</f>
        <v/>
      </c>
      <c r="D37" s="36" t="str">
        <f>'ข้อมูลนักเรียน  '!C36</f>
        <v/>
      </c>
      <c r="E37" s="32"/>
      <c r="F37" s="32"/>
      <c r="G37" s="32"/>
      <c r="H37" s="32"/>
      <c r="I37" s="40"/>
      <c r="J37" s="40"/>
      <c r="K37" s="39"/>
      <c r="L37" s="141"/>
      <c r="M37" s="141"/>
      <c r="N37" s="141"/>
      <c r="O37" s="141"/>
    </row>
    <row r="38" spans="1:15" s="26" customFormat="1" ht="15.95" customHeight="1">
      <c r="A38" s="141"/>
      <c r="B38" s="27">
        <v>33</v>
      </c>
      <c r="C38" s="35" t="str">
        <f>'ข้อมูลนักเรียน  '!B37</f>
        <v/>
      </c>
      <c r="D38" s="36" t="str">
        <f>'ข้อมูลนักเรียน  '!C37</f>
        <v/>
      </c>
      <c r="E38" s="32"/>
      <c r="F38" s="32"/>
      <c r="G38" s="32"/>
      <c r="H38" s="32"/>
      <c r="I38" s="40"/>
      <c r="J38" s="40"/>
      <c r="K38" s="39"/>
      <c r="L38" s="141"/>
      <c r="M38" s="141"/>
      <c r="N38" s="141"/>
      <c r="O38" s="141"/>
    </row>
    <row r="39" spans="1:15" s="26" customFormat="1" ht="15.95" customHeight="1">
      <c r="A39" s="141"/>
      <c r="B39" s="27">
        <v>34</v>
      </c>
      <c r="C39" s="35" t="str">
        <f>'ข้อมูลนักเรียน  '!B38</f>
        <v/>
      </c>
      <c r="D39" s="36" t="str">
        <f>'ข้อมูลนักเรียน  '!C38</f>
        <v/>
      </c>
      <c r="E39" s="32"/>
      <c r="F39" s="32"/>
      <c r="G39" s="32"/>
      <c r="H39" s="32"/>
      <c r="I39" s="40"/>
      <c r="J39" s="40"/>
      <c r="K39" s="39"/>
      <c r="L39" s="141"/>
      <c r="M39" s="141"/>
      <c r="N39" s="141"/>
      <c r="O39" s="141"/>
    </row>
    <row r="40" spans="1:15" s="26" customFormat="1" ht="15.95" customHeight="1">
      <c r="A40" s="141"/>
      <c r="B40" s="27">
        <v>35</v>
      </c>
      <c r="C40" s="35" t="str">
        <f>'ข้อมูลนักเรียน  '!B39</f>
        <v/>
      </c>
      <c r="D40" s="36" t="str">
        <f>'ข้อมูลนักเรียน  '!C39</f>
        <v/>
      </c>
      <c r="E40" s="32"/>
      <c r="F40" s="32"/>
      <c r="G40" s="32"/>
      <c r="H40" s="32"/>
      <c r="I40" s="40"/>
      <c r="J40" s="40"/>
      <c r="K40" s="39"/>
      <c r="L40" s="141"/>
      <c r="M40" s="141"/>
      <c r="N40" s="141"/>
      <c r="O40" s="141"/>
    </row>
    <row r="41" spans="1:15" s="26" customFormat="1" ht="15.95" customHeight="1">
      <c r="A41" s="141"/>
      <c r="B41" s="27">
        <v>36</v>
      </c>
      <c r="C41" s="35" t="str">
        <f>'ข้อมูลนักเรียน  '!B40</f>
        <v/>
      </c>
      <c r="D41" s="36" t="str">
        <f>'ข้อมูลนักเรียน  '!C40</f>
        <v/>
      </c>
      <c r="E41" s="32"/>
      <c r="F41" s="32"/>
      <c r="G41" s="32"/>
      <c r="H41" s="32"/>
      <c r="I41" s="40"/>
      <c r="J41" s="40"/>
      <c r="K41" s="39"/>
      <c r="L41" s="141"/>
      <c r="M41" s="141"/>
      <c r="N41" s="141"/>
      <c r="O41" s="141"/>
    </row>
    <row r="42" spans="1:15" s="26" customFormat="1" ht="15.95" customHeight="1">
      <c r="A42" s="141"/>
      <c r="B42" s="27">
        <v>37</v>
      </c>
      <c r="C42" s="35" t="str">
        <f>'ข้อมูลนักเรียน  '!B41</f>
        <v/>
      </c>
      <c r="D42" s="36" t="str">
        <f>'ข้อมูลนักเรียน  '!C41</f>
        <v/>
      </c>
      <c r="E42" s="32"/>
      <c r="F42" s="32"/>
      <c r="G42" s="32"/>
      <c r="H42" s="32"/>
      <c r="I42" s="40"/>
      <c r="J42" s="40"/>
      <c r="K42" s="39"/>
      <c r="L42" s="141"/>
      <c r="M42" s="141"/>
      <c r="N42" s="141"/>
      <c r="O42" s="141"/>
    </row>
    <row r="43" spans="1:15" s="26" customFormat="1" ht="15.95" customHeight="1">
      <c r="A43" s="141"/>
      <c r="B43" s="27">
        <v>38</v>
      </c>
      <c r="C43" s="35" t="str">
        <f>'ข้อมูลนักเรียน  '!B42</f>
        <v/>
      </c>
      <c r="D43" s="36" t="str">
        <f>'ข้อมูลนักเรียน  '!C42</f>
        <v/>
      </c>
      <c r="E43" s="32"/>
      <c r="F43" s="32"/>
      <c r="G43" s="32"/>
      <c r="H43" s="32"/>
      <c r="I43" s="40"/>
      <c r="J43" s="40"/>
      <c r="K43" s="39"/>
      <c r="L43" s="141"/>
      <c r="M43" s="141"/>
      <c r="N43" s="141"/>
      <c r="O43" s="141"/>
    </row>
    <row r="44" spans="1:15" s="26" customFormat="1" ht="15.95" customHeight="1">
      <c r="A44" s="141"/>
      <c r="B44" s="27">
        <v>39</v>
      </c>
      <c r="C44" s="35" t="str">
        <f>'ข้อมูลนักเรียน  '!B43</f>
        <v/>
      </c>
      <c r="D44" s="36" t="str">
        <f>'ข้อมูลนักเรียน  '!C43</f>
        <v/>
      </c>
      <c r="E44" s="32"/>
      <c r="F44" s="32"/>
      <c r="G44" s="32"/>
      <c r="H44" s="32"/>
      <c r="I44" s="40"/>
      <c r="J44" s="40"/>
      <c r="K44" s="39"/>
      <c r="L44" s="141"/>
      <c r="M44" s="141"/>
      <c r="N44" s="141"/>
      <c r="O44" s="141"/>
    </row>
    <row r="45" spans="1:15" s="26" customFormat="1" ht="15.95" customHeight="1">
      <c r="A45" s="141"/>
      <c r="B45" s="27">
        <v>40</v>
      </c>
      <c r="C45" s="35" t="str">
        <f>'ข้อมูลนักเรียน  '!B44</f>
        <v/>
      </c>
      <c r="D45" s="36" t="str">
        <f>'ข้อมูลนักเรียน  '!C44</f>
        <v/>
      </c>
      <c r="E45" s="32"/>
      <c r="F45" s="32"/>
      <c r="G45" s="32"/>
      <c r="H45" s="32"/>
      <c r="I45" s="40"/>
      <c r="J45" s="40"/>
      <c r="K45" s="39"/>
      <c r="L45" s="141"/>
      <c r="M45" s="141"/>
      <c r="N45" s="141"/>
      <c r="O45" s="141"/>
    </row>
    <row r="46" spans="1:15" s="26" customFormat="1" ht="15.95" customHeight="1">
      <c r="A46" s="141"/>
      <c r="B46" s="27">
        <v>41</v>
      </c>
      <c r="C46" s="35" t="str">
        <f>'ข้อมูลนักเรียน  '!B45</f>
        <v/>
      </c>
      <c r="D46" s="36" t="str">
        <f>'ข้อมูลนักเรียน  '!C45</f>
        <v/>
      </c>
      <c r="E46" s="32"/>
      <c r="F46" s="32"/>
      <c r="G46" s="32"/>
      <c r="H46" s="32"/>
      <c r="I46" s="40"/>
      <c r="J46" s="40"/>
      <c r="K46" s="39"/>
      <c r="L46" s="141"/>
      <c r="M46" s="141"/>
      <c r="N46" s="141"/>
      <c r="O46" s="141"/>
    </row>
    <row r="47" spans="1:15" s="26" customFormat="1" ht="15.95" customHeight="1">
      <c r="A47" s="141"/>
      <c r="B47" s="27">
        <v>42</v>
      </c>
      <c r="C47" s="35" t="str">
        <f>'ข้อมูลนักเรียน  '!B46</f>
        <v/>
      </c>
      <c r="D47" s="36" t="str">
        <f>'ข้อมูลนักเรียน  '!C46</f>
        <v/>
      </c>
      <c r="E47" s="32"/>
      <c r="F47" s="32"/>
      <c r="G47" s="32"/>
      <c r="H47" s="32"/>
      <c r="I47" s="40"/>
      <c r="J47" s="40"/>
      <c r="K47" s="39"/>
      <c r="L47" s="141"/>
      <c r="M47" s="141"/>
      <c r="N47" s="141"/>
      <c r="O47" s="141"/>
    </row>
    <row r="48" spans="1:15" s="26" customFormat="1" ht="15.95" customHeight="1">
      <c r="A48" s="141"/>
      <c r="B48" s="27">
        <v>43</v>
      </c>
      <c r="C48" s="35" t="str">
        <f>'ข้อมูลนักเรียน  '!B47</f>
        <v/>
      </c>
      <c r="D48" s="36" t="str">
        <f>'ข้อมูลนักเรียน  '!C47</f>
        <v/>
      </c>
      <c r="E48" s="32"/>
      <c r="F48" s="32"/>
      <c r="G48" s="32"/>
      <c r="H48" s="32"/>
      <c r="I48" s="40"/>
      <c r="J48" s="40"/>
      <c r="K48" s="39"/>
      <c r="L48" s="141"/>
      <c r="M48" s="141"/>
      <c r="N48" s="141"/>
      <c r="O48" s="141"/>
    </row>
    <row r="49" spans="1:15" s="26" customFormat="1" ht="15.95" customHeight="1">
      <c r="A49" s="141"/>
      <c r="B49" s="27">
        <v>44</v>
      </c>
      <c r="C49" s="35" t="str">
        <f>'ข้อมูลนักเรียน  '!B48</f>
        <v/>
      </c>
      <c r="D49" s="36" t="str">
        <f>'ข้อมูลนักเรียน  '!C48</f>
        <v/>
      </c>
      <c r="E49" s="32"/>
      <c r="F49" s="32"/>
      <c r="G49" s="32"/>
      <c r="H49" s="32"/>
      <c r="I49" s="40"/>
      <c r="J49" s="40"/>
      <c r="K49" s="39"/>
      <c r="L49" s="141"/>
      <c r="M49" s="141"/>
      <c r="N49" s="141"/>
      <c r="O49" s="141"/>
    </row>
    <row r="50" spans="1:15" s="26" customFormat="1" ht="15.95" customHeight="1">
      <c r="A50" s="141"/>
      <c r="B50" s="27">
        <v>45</v>
      </c>
      <c r="C50" s="35" t="str">
        <f>'ข้อมูลนักเรียน  '!B49</f>
        <v/>
      </c>
      <c r="D50" s="36" t="str">
        <f>'ข้อมูลนักเรียน  '!C49</f>
        <v/>
      </c>
      <c r="E50" s="32"/>
      <c r="F50" s="32"/>
      <c r="G50" s="32"/>
      <c r="H50" s="32"/>
      <c r="I50" s="40"/>
      <c r="J50" s="40"/>
      <c r="K50" s="39"/>
      <c r="L50" s="141"/>
      <c r="M50" s="141"/>
      <c r="N50" s="141"/>
      <c r="O50" s="141"/>
    </row>
    <row r="51" spans="1:15" s="26" customFormat="1" ht="15.95" customHeight="1">
      <c r="A51" s="141"/>
      <c r="B51" s="27">
        <v>46</v>
      </c>
      <c r="C51" s="35" t="str">
        <f>'ข้อมูลนักเรียน  '!B50</f>
        <v/>
      </c>
      <c r="D51" s="36" t="str">
        <f>'ข้อมูลนักเรียน  '!C50</f>
        <v/>
      </c>
      <c r="E51" s="32"/>
      <c r="F51" s="32"/>
      <c r="G51" s="32"/>
      <c r="H51" s="32"/>
      <c r="I51" s="40"/>
      <c r="J51" s="40"/>
      <c r="K51" s="39"/>
      <c r="L51" s="141"/>
      <c r="M51" s="141"/>
      <c r="N51" s="141"/>
      <c r="O51" s="141"/>
    </row>
    <row r="52" spans="1:15" s="26" customFormat="1" ht="15.95" customHeight="1">
      <c r="A52" s="141"/>
      <c r="B52" s="27">
        <v>47</v>
      </c>
      <c r="C52" s="35" t="str">
        <f>'ข้อมูลนักเรียน  '!B51</f>
        <v/>
      </c>
      <c r="D52" s="36" t="str">
        <f>'ข้อมูลนักเรียน  '!C51</f>
        <v/>
      </c>
      <c r="E52" s="32"/>
      <c r="F52" s="32"/>
      <c r="G52" s="32"/>
      <c r="H52" s="32"/>
      <c r="I52" s="40"/>
      <c r="J52" s="40"/>
      <c r="K52" s="39"/>
      <c r="L52" s="141"/>
      <c r="M52" s="141"/>
      <c r="N52" s="141"/>
      <c r="O52" s="141"/>
    </row>
    <row r="53" spans="1:15" s="26" customFormat="1" ht="15.95" customHeight="1">
      <c r="A53" s="141"/>
      <c r="B53" s="27">
        <v>48</v>
      </c>
      <c r="C53" s="35" t="str">
        <f>'ข้อมูลนักเรียน  '!B52</f>
        <v/>
      </c>
      <c r="D53" s="36" t="str">
        <f>'ข้อมูลนักเรียน  '!C52</f>
        <v/>
      </c>
      <c r="E53" s="32"/>
      <c r="F53" s="32"/>
      <c r="G53" s="32"/>
      <c r="H53" s="32"/>
      <c r="I53" s="40"/>
      <c r="J53" s="40"/>
      <c r="K53" s="39"/>
      <c r="L53" s="141"/>
      <c r="M53" s="141"/>
      <c r="N53" s="141"/>
      <c r="O53" s="141"/>
    </row>
    <row r="54" spans="1:15" s="26" customFormat="1" ht="15.95" customHeight="1">
      <c r="A54" s="141"/>
      <c r="B54" s="27">
        <v>49</v>
      </c>
      <c r="C54" s="35" t="str">
        <f>'ข้อมูลนักเรียน  '!B53</f>
        <v/>
      </c>
      <c r="D54" s="36" t="str">
        <f>'ข้อมูลนักเรียน  '!C53</f>
        <v/>
      </c>
      <c r="E54" s="32"/>
      <c r="F54" s="32"/>
      <c r="G54" s="32"/>
      <c r="H54" s="32"/>
      <c r="I54" s="40"/>
      <c r="J54" s="40"/>
      <c r="K54" s="39"/>
      <c r="L54" s="141"/>
      <c r="M54" s="141"/>
      <c r="N54" s="141"/>
      <c r="O54" s="141"/>
    </row>
    <row r="55" spans="1:15" s="26" customFormat="1" ht="15.95" customHeight="1">
      <c r="A55" s="141"/>
      <c r="B55" s="27">
        <v>50</v>
      </c>
      <c r="C55" s="35" t="str">
        <f>'ข้อมูลนักเรียน  '!B54</f>
        <v/>
      </c>
      <c r="D55" s="36" t="str">
        <f>'ข้อมูลนักเรียน  '!C54</f>
        <v/>
      </c>
      <c r="E55" s="32"/>
      <c r="F55" s="32"/>
      <c r="G55" s="32"/>
      <c r="H55" s="32"/>
      <c r="I55" s="41"/>
      <c r="J55" s="41"/>
      <c r="K55" s="39"/>
      <c r="L55" s="141"/>
      <c r="M55" s="141"/>
      <c r="N55" s="141"/>
      <c r="O55" s="141"/>
    </row>
    <row r="56" spans="1:15" ht="15.75" customHeight="1">
      <c r="A56" s="14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0"/>
      <c r="M56" s="140"/>
      <c r="N56" s="140"/>
      <c r="O56" s="140"/>
    </row>
    <row r="57" spans="1:15">
      <c r="A57" s="14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0"/>
      <c r="M57" s="140"/>
      <c r="N57" s="140"/>
      <c r="O57" s="140"/>
    </row>
    <row r="58" spans="1: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pans="1: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pans="1: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pans="1: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pans="1: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pans="1: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pans="1: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1โรงเรียนวัดโฆสิตารามสำนักงานเขตพื้นที่การศึกษาประถมศึกษาชัยนาท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7" t="s">
        <v>2</v>
      </c>
      <c r="B3" s="477" t="s">
        <v>28</v>
      </c>
      <c r="C3" s="467" t="s">
        <v>6</v>
      </c>
      <c r="D3" s="463" t="s">
        <v>17</v>
      </c>
      <c r="E3" s="464"/>
      <c r="F3" s="464"/>
      <c r="G3" s="465"/>
      <c r="H3" s="471" t="s">
        <v>21</v>
      </c>
      <c r="I3" s="472"/>
      <c r="J3" s="472"/>
      <c r="K3" s="472"/>
      <c r="L3" s="472"/>
      <c r="M3" s="472"/>
      <c r="N3" s="472"/>
      <c r="O3" s="473"/>
      <c r="P3" s="408" t="s">
        <v>20</v>
      </c>
      <c r="Q3" s="474" t="s">
        <v>359</v>
      </c>
      <c r="R3" s="474"/>
      <c r="S3" s="474"/>
      <c r="T3" s="474"/>
      <c r="U3" s="474"/>
      <c r="V3" s="109" t="s">
        <v>22</v>
      </c>
      <c r="W3" s="109" t="s">
        <v>22</v>
      </c>
      <c r="X3" s="19"/>
    </row>
    <row r="4" spans="1:24" ht="21" customHeight="1">
      <c r="A4" s="467"/>
      <c r="B4" s="478"/>
      <c r="C4" s="467"/>
      <c r="D4" s="37" t="s">
        <v>9</v>
      </c>
      <c r="E4" s="37" t="s">
        <v>18</v>
      </c>
      <c r="F4" s="37" t="s">
        <v>19</v>
      </c>
      <c r="G4" s="37" t="s">
        <v>98</v>
      </c>
      <c r="H4" s="37">
        <v>1</v>
      </c>
      <c r="I4" s="37">
        <v>2</v>
      </c>
      <c r="J4" s="37">
        <v>3</v>
      </c>
      <c r="K4" s="37">
        <v>4</v>
      </c>
      <c r="L4" s="37">
        <v>5</v>
      </c>
      <c r="M4" s="37">
        <v>6</v>
      </c>
      <c r="N4" s="37">
        <v>7</v>
      </c>
      <c r="O4" s="37">
        <v>8</v>
      </c>
      <c r="P4" s="37" t="s">
        <v>64</v>
      </c>
      <c r="Q4" s="37" t="s">
        <v>370</v>
      </c>
      <c r="R4" s="37" t="s">
        <v>371</v>
      </c>
      <c r="S4" s="37" t="s">
        <v>372</v>
      </c>
      <c r="T4" s="37" t="s">
        <v>373</v>
      </c>
      <c r="U4" s="37" t="s">
        <v>374</v>
      </c>
      <c r="V4" s="110" t="s">
        <v>23</v>
      </c>
      <c r="W4" s="110" t="s">
        <v>23</v>
      </c>
      <c r="X4" s="19"/>
    </row>
    <row r="5" spans="1:24" s="26" customFormat="1" ht="15.95" customHeight="1">
      <c r="A5" s="22">
        <v>1</v>
      </c>
      <c r="B5" s="35">
        <f>'ข้อมูลนักเรียน  '!B5</f>
        <v>2375</v>
      </c>
      <c r="C5" s="36" t="str">
        <f>'ข้อมูลนักเรียน  '!C5</f>
        <v>เด็กชายณัฐชนน  รอบรู้</v>
      </c>
      <c r="D5" s="111" t="str">
        <f>IF(กิจกรรมพัฒนาผู้เรียน!E6="","",กิจกรรมพัฒนาผู้เรียน!E6)</f>
        <v/>
      </c>
      <c r="E5" s="111" t="str">
        <f>IF(กิจกรรมพัฒนาผู้เรียน!F6="","",กิจกรรมพัฒนาผู้เรียน!F6)</f>
        <v/>
      </c>
      <c r="F5" s="111" t="str">
        <f>IF(กิจกรรมพัฒนาผู้เรียน!G6="","",กิจกรรมพัฒนาผู้เรียน!G6)</f>
        <v/>
      </c>
      <c r="G5" s="111" t="str">
        <f>IF(กิจกรรมพัฒนาผู้เรียน!H6="","",กิจกรรมพัฒนาผู้เรียน!H6)</f>
        <v/>
      </c>
      <c r="H5" s="111" t="str">
        <f>'06'!FN6</f>
        <v/>
      </c>
      <c r="I5" s="111" t="str">
        <f>'06'!FP6</f>
        <v/>
      </c>
      <c r="J5" s="111" t="str">
        <f>'06'!FR6</f>
        <v/>
      </c>
      <c r="K5" s="111" t="str">
        <f>'06'!FT6</f>
        <v/>
      </c>
      <c r="L5" s="111" t="str">
        <f>'06'!FV6</f>
        <v/>
      </c>
      <c r="M5" s="111" t="str">
        <f>'06'!FX6</f>
        <v/>
      </c>
      <c r="N5" s="111" t="str">
        <f>'06'!FZ6</f>
        <v/>
      </c>
      <c r="O5" s="111" t="str">
        <f>'06'!GB6</f>
        <v/>
      </c>
      <c r="P5" s="111" t="str">
        <f>'05'!CQ6</f>
        <v/>
      </c>
      <c r="Q5" s="114" t="str">
        <f>'รายงาน 7'!EJ6</f>
        <v/>
      </c>
      <c r="R5" s="114" t="str">
        <f>'รายงาน 7'!EK6</f>
        <v/>
      </c>
      <c r="S5" s="114" t="str">
        <f>'รายงาน 7'!EL6</f>
        <v/>
      </c>
      <c r="T5" s="114" t="str">
        <f>'รายงาน 7'!EM6</f>
        <v/>
      </c>
      <c r="U5" s="114" t="str">
        <f>'รายงาน 7'!EN6</f>
        <v/>
      </c>
      <c r="V5" s="112" t="str">
        <f>IF(กิจกรรมพัฒนาผู้เรียน!I6="","",กิจกรรมพัฒนาผู้เรียน!I6)</f>
        <v/>
      </c>
      <c r="W5" s="112" t="str">
        <f>IF(กิจกรรมพัฒนาผู้เรียน!J6="","",กิจกรรมพัฒนาผู้เรียน!J6)</f>
        <v/>
      </c>
      <c r="X5" s="39"/>
    </row>
    <row r="6" spans="1:24" s="26" customFormat="1" ht="15.95" customHeight="1">
      <c r="A6" s="27">
        <v>2</v>
      </c>
      <c r="B6" s="35">
        <f>'ข้อมูลนักเรียน  '!B6</f>
        <v>2376</v>
      </c>
      <c r="C6" s="36" t="str">
        <f>'ข้อมูลนักเรียน  '!C6</f>
        <v>เด็กชายฐิติภัทร  สุภะผล</v>
      </c>
      <c r="D6" s="111" t="str">
        <f>IF(กิจกรรมพัฒนาผู้เรียน!E7="","",กิจกรรมพัฒนาผู้เรียน!E7)</f>
        <v/>
      </c>
      <c r="E6" s="111" t="str">
        <f>IF(กิจกรรมพัฒนาผู้เรียน!F7="","",กิจกรรมพัฒนาผู้เรียน!F7)</f>
        <v/>
      </c>
      <c r="F6" s="111" t="str">
        <f>IF(กิจกรรมพัฒนาผู้เรียน!G7="","",กิจกรรมพัฒนาผู้เรียน!G7)</f>
        <v/>
      </c>
      <c r="G6" s="111" t="str">
        <f>IF(กิจกรรมพัฒนาผู้เรียน!H7="","",กิจกรรมพัฒนาผู้เรียน!H7)</f>
        <v/>
      </c>
      <c r="H6" s="111" t="str">
        <f>'06'!FN7</f>
        <v/>
      </c>
      <c r="I6" s="111" t="str">
        <f>'06'!FP7</f>
        <v/>
      </c>
      <c r="J6" s="111" t="str">
        <f>'06'!FR7</f>
        <v/>
      </c>
      <c r="K6" s="111" t="str">
        <f>'06'!FT7</f>
        <v/>
      </c>
      <c r="L6" s="111" t="str">
        <f>'06'!FV7</f>
        <v/>
      </c>
      <c r="M6" s="111" t="str">
        <f>'06'!FX7</f>
        <v/>
      </c>
      <c r="N6" s="111" t="str">
        <f>'06'!FZ7</f>
        <v/>
      </c>
      <c r="O6" s="111" t="str">
        <f>'06'!GB7</f>
        <v/>
      </c>
      <c r="P6" s="111" t="str">
        <f>'05'!CQ7</f>
        <v/>
      </c>
      <c r="Q6" s="114" t="str">
        <f>'รายงาน 7'!EJ7</f>
        <v/>
      </c>
      <c r="R6" s="114" t="str">
        <f>'รายงาน 7'!EK7</f>
        <v/>
      </c>
      <c r="S6" s="114" t="str">
        <f>'รายงาน 7'!EL7</f>
        <v/>
      </c>
      <c r="T6" s="114" t="str">
        <f>'รายงาน 7'!EM7</f>
        <v/>
      </c>
      <c r="U6" s="114" t="str">
        <f>'รายงาน 7'!EN7</f>
        <v/>
      </c>
      <c r="V6" s="112" t="str">
        <f>IF(กิจกรรมพัฒนาผู้เรียน!I7="","",กิจกรรมพัฒนาผู้เรียน!I7)</f>
        <v/>
      </c>
      <c r="W6" s="112" t="str">
        <f>IF(กิจกรรมพัฒนาผู้เรียน!J7="","",กิจกรรมพัฒนาผู้เรียน!J7)</f>
        <v/>
      </c>
      <c r="X6" s="39"/>
    </row>
    <row r="7" spans="1:24" s="26" customFormat="1" ht="15.95" customHeight="1">
      <c r="A7" s="27">
        <v>3</v>
      </c>
      <c r="B7" s="35">
        <f>'ข้อมูลนักเรียน  '!B7</f>
        <v>2377</v>
      </c>
      <c r="C7" s="36" t="str">
        <f>'ข้อมูลนักเรียน  '!C7</f>
        <v>เด็กชายเอกภพ  งานสลุง</v>
      </c>
      <c r="D7" s="111" t="str">
        <f>IF(กิจกรรมพัฒนาผู้เรียน!E8="","",กิจกรรมพัฒนาผู้เรียน!E8)</f>
        <v/>
      </c>
      <c r="E7" s="111" t="str">
        <f>IF(กิจกรรมพัฒนาผู้เรียน!F8="","",กิจกรรมพัฒนาผู้เรียน!F8)</f>
        <v/>
      </c>
      <c r="F7" s="111" t="str">
        <f>IF(กิจกรรมพัฒนาผู้เรียน!G8="","",กิจกรรมพัฒนาผู้เรียน!G8)</f>
        <v/>
      </c>
      <c r="G7" s="111" t="str">
        <f>IF(กิจกรรมพัฒนาผู้เรียน!H8="","",กิจกรรมพัฒนาผู้เรียน!H8)</f>
        <v/>
      </c>
      <c r="H7" s="111" t="str">
        <f>'06'!FN8</f>
        <v/>
      </c>
      <c r="I7" s="111" t="str">
        <f>'06'!FP8</f>
        <v/>
      </c>
      <c r="J7" s="111" t="str">
        <f>'06'!FR8</f>
        <v/>
      </c>
      <c r="K7" s="111" t="str">
        <f>'06'!FT8</f>
        <v/>
      </c>
      <c r="L7" s="111" t="str">
        <f>'06'!FV8</f>
        <v/>
      </c>
      <c r="M7" s="111" t="str">
        <f>'06'!FX8</f>
        <v/>
      </c>
      <c r="N7" s="111" t="str">
        <f>'06'!FZ8</f>
        <v/>
      </c>
      <c r="O7" s="111" t="str">
        <f>'06'!GB8</f>
        <v/>
      </c>
      <c r="P7" s="111" t="str">
        <f>'05'!CQ8</f>
        <v/>
      </c>
      <c r="Q7" s="114" t="str">
        <f>'รายงาน 7'!EJ8</f>
        <v/>
      </c>
      <c r="R7" s="114" t="str">
        <f>'รายงาน 7'!EK8</f>
        <v/>
      </c>
      <c r="S7" s="114" t="str">
        <f>'รายงาน 7'!EL8</f>
        <v/>
      </c>
      <c r="T7" s="114" t="str">
        <f>'รายงาน 7'!EM8</f>
        <v/>
      </c>
      <c r="U7" s="114" t="str">
        <f>'รายงาน 7'!EN8</f>
        <v/>
      </c>
      <c r="V7" s="112" t="str">
        <f>IF(กิจกรรมพัฒนาผู้เรียน!I8="","",กิจกรรมพัฒนาผู้เรียน!I8)</f>
        <v/>
      </c>
      <c r="W7" s="112" t="str">
        <f>IF(กิจกรรมพัฒนาผู้เรียน!J8="","",กิจกรรมพัฒนาผู้เรียน!J8)</f>
        <v/>
      </c>
      <c r="X7" s="39"/>
    </row>
    <row r="8" spans="1:24" s="26" customFormat="1" ht="15.95" customHeight="1">
      <c r="A8" s="27">
        <v>4</v>
      </c>
      <c r="B8" s="35">
        <f>'ข้อมูลนักเรียน  '!B8</f>
        <v>2378</v>
      </c>
      <c r="C8" s="36" t="str">
        <f>'ข้อมูลนักเรียน  '!C8</f>
        <v>เด็กชายธนกฤติ  อินวกูล</v>
      </c>
      <c r="D8" s="111" t="str">
        <f>IF(กิจกรรมพัฒนาผู้เรียน!E9="","",กิจกรรมพัฒนาผู้เรียน!E9)</f>
        <v/>
      </c>
      <c r="E8" s="111" t="str">
        <f>IF(กิจกรรมพัฒนาผู้เรียน!F9="","",กิจกรรมพัฒนาผู้เรียน!F9)</f>
        <v/>
      </c>
      <c r="F8" s="111" t="str">
        <f>IF(กิจกรรมพัฒนาผู้เรียน!G9="","",กิจกรรมพัฒนาผู้เรียน!G9)</f>
        <v/>
      </c>
      <c r="G8" s="111" t="str">
        <f>IF(กิจกรรมพัฒนาผู้เรียน!H9="","",กิจกรรมพัฒนาผู้เรียน!H9)</f>
        <v/>
      </c>
      <c r="H8" s="111" t="str">
        <f>'06'!FN9</f>
        <v/>
      </c>
      <c r="I8" s="111" t="str">
        <f>'06'!FP9</f>
        <v/>
      </c>
      <c r="J8" s="111" t="str">
        <f>'06'!FR9</f>
        <v/>
      </c>
      <c r="K8" s="111" t="str">
        <f>'06'!FT9</f>
        <v/>
      </c>
      <c r="L8" s="111" t="str">
        <f>'06'!FV9</f>
        <v/>
      </c>
      <c r="M8" s="111" t="str">
        <f>'06'!FX9</f>
        <v/>
      </c>
      <c r="N8" s="111" t="str">
        <f>'06'!FZ9</f>
        <v/>
      </c>
      <c r="O8" s="111" t="str">
        <f>'06'!GB9</f>
        <v/>
      </c>
      <c r="P8" s="111" t="str">
        <f>'05'!CQ9</f>
        <v/>
      </c>
      <c r="Q8" s="114" t="str">
        <f>'รายงาน 7'!EJ9</f>
        <v/>
      </c>
      <c r="R8" s="114" t="str">
        <f>'รายงาน 7'!EK9</f>
        <v/>
      </c>
      <c r="S8" s="114" t="str">
        <f>'รายงาน 7'!EL9</f>
        <v/>
      </c>
      <c r="T8" s="114" t="str">
        <f>'รายงาน 7'!EM9</f>
        <v/>
      </c>
      <c r="U8" s="114" t="str">
        <f>'รายงาน 7'!EN9</f>
        <v/>
      </c>
      <c r="V8" s="112" t="str">
        <f>IF(กิจกรรมพัฒนาผู้เรียน!I9="","",กิจกรรมพัฒนาผู้เรียน!I9)</f>
        <v/>
      </c>
      <c r="W8" s="112" t="str">
        <f>IF(กิจกรรมพัฒนาผู้เรียน!J9="","",กิจกรรมพัฒนาผู้เรียน!J9)</f>
        <v/>
      </c>
      <c r="X8" s="39"/>
    </row>
    <row r="9" spans="1:24" s="26" customFormat="1" ht="15.95" customHeight="1">
      <c r="A9" s="27">
        <v>5</v>
      </c>
      <c r="B9" s="35">
        <f>'ข้อมูลนักเรียน  '!B9</f>
        <v>2379</v>
      </c>
      <c r="C9" s="36" t="str">
        <f>'ข้อมูลนักเรียน  '!C9</f>
        <v>เด็กชายปภาวิน  มังคะลา</v>
      </c>
      <c r="D9" s="111" t="str">
        <f>IF(กิจกรรมพัฒนาผู้เรียน!E10="","",กิจกรรมพัฒนาผู้เรียน!E10)</f>
        <v/>
      </c>
      <c r="E9" s="111" t="str">
        <f>IF(กิจกรรมพัฒนาผู้เรียน!F10="","",กิจกรรมพัฒนาผู้เรียน!F10)</f>
        <v/>
      </c>
      <c r="F9" s="111" t="str">
        <f>IF(กิจกรรมพัฒนาผู้เรียน!G10="","",กิจกรรมพัฒนาผู้เรียน!G10)</f>
        <v/>
      </c>
      <c r="G9" s="111" t="str">
        <f>IF(กิจกรรมพัฒนาผู้เรียน!H10="","",กิจกรรมพัฒนาผู้เรียน!H10)</f>
        <v/>
      </c>
      <c r="H9" s="111" t="str">
        <f>'06'!FN10</f>
        <v/>
      </c>
      <c r="I9" s="111" t="str">
        <f>'06'!FP10</f>
        <v/>
      </c>
      <c r="J9" s="111" t="str">
        <f>'06'!FR10</f>
        <v/>
      </c>
      <c r="K9" s="111" t="str">
        <f>'06'!FT10</f>
        <v/>
      </c>
      <c r="L9" s="111" t="str">
        <f>'06'!FV10</f>
        <v/>
      </c>
      <c r="M9" s="111" t="str">
        <f>'06'!FX10</f>
        <v/>
      </c>
      <c r="N9" s="111" t="str">
        <f>'06'!FZ10</f>
        <v/>
      </c>
      <c r="O9" s="111" t="str">
        <f>'06'!GB10</f>
        <v/>
      </c>
      <c r="P9" s="111" t="str">
        <f>'05'!CQ10</f>
        <v/>
      </c>
      <c r="Q9" s="114" t="str">
        <f>'รายงาน 7'!EJ10</f>
        <v/>
      </c>
      <c r="R9" s="114" t="str">
        <f>'รายงาน 7'!EK10</f>
        <v/>
      </c>
      <c r="S9" s="114" t="str">
        <f>'รายงาน 7'!EL10</f>
        <v/>
      </c>
      <c r="T9" s="114" t="str">
        <f>'รายงาน 7'!EM10</f>
        <v/>
      </c>
      <c r="U9" s="114" t="str">
        <f>'รายงาน 7'!EN10</f>
        <v/>
      </c>
      <c r="V9" s="112" t="str">
        <f>IF(กิจกรรมพัฒนาผู้เรียน!I10="","",กิจกรรมพัฒนาผู้เรียน!I10)</f>
        <v/>
      </c>
      <c r="W9" s="112" t="str">
        <f>IF(กิจกรรมพัฒนาผู้เรียน!J10="","",กิจกรรมพัฒนาผู้เรียน!J10)</f>
        <v/>
      </c>
      <c r="X9" s="39"/>
    </row>
    <row r="10" spans="1:24" s="26" customFormat="1" ht="15.95" customHeight="1">
      <c r="A10" s="27">
        <v>6</v>
      </c>
      <c r="B10" s="35">
        <f>'ข้อมูลนักเรียน  '!B10</f>
        <v>2380</v>
      </c>
      <c r="C10" s="36" t="str">
        <f>'ข้อมูลนักเรียน  '!C10</f>
        <v>เด็กชายธนกฤต  แย้มพรม</v>
      </c>
      <c r="D10" s="111" t="str">
        <f>IF(กิจกรรมพัฒนาผู้เรียน!E11="","",กิจกรรมพัฒนาผู้เรียน!E11)</f>
        <v/>
      </c>
      <c r="E10" s="111" t="str">
        <f>IF(กิจกรรมพัฒนาผู้เรียน!F11="","",กิจกรรมพัฒนาผู้เรียน!F11)</f>
        <v/>
      </c>
      <c r="F10" s="111" t="str">
        <f>IF(กิจกรรมพัฒนาผู้เรียน!G11="","",กิจกรรมพัฒนาผู้เรียน!G11)</f>
        <v/>
      </c>
      <c r="G10" s="111" t="str">
        <f>IF(กิจกรรมพัฒนาผู้เรียน!H11="","",กิจกรรมพัฒนาผู้เรียน!H11)</f>
        <v/>
      </c>
      <c r="H10" s="111" t="str">
        <f>'06'!FN11</f>
        <v/>
      </c>
      <c r="I10" s="111" t="str">
        <f>'06'!FP11</f>
        <v/>
      </c>
      <c r="J10" s="111" t="str">
        <f>'06'!FR11</f>
        <v/>
      </c>
      <c r="K10" s="111" t="str">
        <f>'06'!FT11</f>
        <v/>
      </c>
      <c r="L10" s="111" t="str">
        <f>'06'!FV11</f>
        <v/>
      </c>
      <c r="M10" s="111" t="str">
        <f>'06'!FX11</f>
        <v/>
      </c>
      <c r="N10" s="111" t="str">
        <f>'06'!FZ11</f>
        <v/>
      </c>
      <c r="O10" s="111" t="str">
        <f>'06'!GB11</f>
        <v/>
      </c>
      <c r="P10" s="111" t="str">
        <f>'05'!CQ11</f>
        <v/>
      </c>
      <c r="Q10" s="114" t="str">
        <f>'รายงาน 7'!EJ11</f>
        <v/>
      </c>
      <c r="R10" s="114" t="str">
        <f>'รายงาน 7'!EK11</f>
        <v/>
      </c>
      <c r="S10" s="114" t="str">
        <f>'รายงาน 7'!EL11</f>
        <v/>
      </c>
      <c r="T10" s="114" t="str">
        <f>'รายงาน 7'!EM11</f>
        <v/>
      </c>
      <c r="U10" s="114" t="str">
        <f>'รายงาน 7'!EN11</f>
        <v/>
      </c>
      <c r="V10" s="112" t="str">
        <f>IF(กิจกรรมพัฒนาผู้เรียน!I11="","",กิจกรรมพัฒนาผู้เรียน!I11)</f>
        <v/>
      </c>
      <c r="W10" s="112" t="str">
        <f>IF(กิจกรรมพัฒนาผู้เรียน!J11="","",กิจกรรมพัฒนาผู้เรียน!J11)</f>
        <v/>
      </c>
      <c r="X10" s="39"/>
    </row>
    <row r="11" spans="1:24" s="26" customFormat="1" ht="15.95" customHeight="1">
      <c r="A11" s="27">
        <v>7</v>
      </c>
      <c r="B11" s="35">
        <f>'ข้อมูลนักเรียน  '!B11</f>
        <v>2381</v>
      </c>
      <c r="C11" s="36" t="str">
        <f>'ข้อมูลนักเรียน  '!C11</f>
        <v>เด็กชายอัศวิน  พูลพร</v>
      </c>
      <c r="D11" s="111" t="str">
        <f>IF(กิจกรรมพัฒนาผู้เรียน!E12="","",กิจกรรมพัฒนาผู้เรียน!E12)</f>
        <v/>
      </c>
      <c r="E11" s="111" t="str">
        <f>IF(กิจกรรมพัฒนาผู้เรียน!F12="","",กิจกรรมพัฒนาผู้เรียน!F12)</f>
        <v/>
      </c>
      <c r="F11" s="111" t="str">
        <f>IF(กิจกรรมพัฒนาผู้เรียน!G12="","",กิจกรรมพัฒนาผู้เรียน!G12)</f>
        <v/>
      </c>
      <c r="G11" s="111" t="str">
        <f>IF(กิจกรรมพัฒนาผู้เรียน!H12="","",กิจกรรมพัฒนาผู้เรียน!H12)</f>
        <v/>
      </c>
      <c r="H11" s="111" t="str">
        <f>'06'!FN12</f>
        <v/>
      </c>
      <c r="I11" s="111" t="str">
        <f>'06'!FP12</f>
        <v/>
      </c>
      <c r="J11" s="111" t="str">
        <f>'06'!FR12</f>
        <v/>
      </c>
      <c r="K11" s="111" t="str">
        <f>'06'!FT12</f>
        <v/>
      </c>
      <c r="L11" s="111" t="str">
        <f>'06'!FV12</f>
        <v/>
      </c>
      <c r="M11" s="111" t="str">
        <f>'06'!FX12</f>
        <v/>
      </c>
      <c r="N11" s="111" t="str">
        <f>'06'!FZ12</f>
        <v/>
      </c>
      <c r="O11" s="111" t="str">
        <f>'06'!GB12</f>
        <v/>
      </c>
      <c r="P11" s="111" t="str">
        <f>'05'!CQ12</f>
        <v/>
      </c>
      <c r="Q11" s="114" t="str">
        <f>'รายงาน 7'!EJ12</f>
        <v/>
      </c>
      <c r="R11" s="114" t="str">
        <f>'รายงาน 7'!EK12</f>
        <v/>
      </c>
      <c r="S11" s="114" t="str">
        <f>'รายงาน 7'!EL12</f>
        <v/>
      </c>
      <c r="T11" s="114" t="str">
        <f>'รายงาน 7'!EM12</f>
        <v/>
      </c>
      <c r="U11" s="114" t="str">
        <f>'รายงาน 7'!EN12</f>
        <v/>
      </c>
      <c r="V11" s="112" t="str">
        <f>IF(กิจกรรมพัฒนาผู้เรียน!I12="","",กิจกรรมพัฒนาผู้เรียน!I12)</f>
        <v/>
      </c>
      <c r="W11" s="112" t="str">
        <f>IF(กิจกรรมพัฒนาผู้เรียน!J12="","",กิจกรรมพัฒนาผู้เรียน!J12)</f>
        <v/>
      </c>
      <c r="X11" s="39"/>
    </row>
    <row r="12" spans="1:24" s="26" customFormat="1" ht="15.95" customHeight="1">
      <c r="A12" s="27">
        <v>8</v>
      </c>
      <c r="B12" s="35">
        <f>'ข้อมูลนักเรียน  '!B12</f>
        <v>2382</v>
      </c>
      <c r="C12" s="36" t="str">
        <f>'ข้อมูลนักเรียน  '!C12</f>
        <v>เด็กหญิงจารุพิชญา  ธัญญเจริญ</v>
      </c>
      <c r="D12" s="111" t="str">
        <f>IF(กิจกรรมพัฒนาผู้เรียน!E13="","",กิจกรรมพัฒนาผู้เรียน!E13)</f>
        <v/>
      </c>
      <c r="E12" s="111" t="str">
        <f>IF(กิจกรรมพัฒนาผู้เรียน!F13="","",กิจกรรมพัฒนาผู้เรียน!F13)</f>
        <v/>
      </c>
      <c r="F12" s="111" t="str">
        <f>IF(กิจกรรมพัฒนาผู้เรียน!G13="","",กิจกรรมพัฒนาผู้เรียน!G13)</f>
        <v/>
      </c>
      <c r="G12" s="111" t="str">
        <f>IF(กิจกรรมพัฒนาผู้เรียน!H13="","",กิจกรรมพัฒนาผู้เรียน!H13)</f>
        <v/>
      </c>
      <c r="H12" s="111" t="str">
        <f>'06'!FN13</f>
        <v/>
      </c>
      <c r="I12" s="111" t="str">
        <f>'06'!FP13</f>
        <v/>
      </c>
      <c r="J12" s="111" t="str">
        <f>'06'!FR13</f>
        <v/>
      </c>
      <c r="K12" s="111" t="str">
        <f>'06'!FT13</f>
        <v/>
      </c>
      <c r="L12" s="111" t="str">
        <f>'06'!FV13</f>
        <v/>
      </c>
      <c r="M12" s="111" t="str">
        <f>'06'!FX13</f>
        <v/>
      </c>
      <c r="N12" s="111" t="str">
        <f>'06'!FZ13</f>
        <v/>
      </c>
      <c r="O12" s="111" t="str">
        <f>'06'!GB13</f>
        <v/>
      </c>
      <c r="P12" s="111" t="str">
        <f>'05'!CQ13</f>
        <v/>
      </c>
      <c r="Q12" s="114" t="str">
        <f>'รายงาน 7'!EJ13</f>
        <v/>
      </c>
      <c r="R12" s="114" t="str">
        <f>'รายงาน 7'!EK13</f>
        <v/>
      </c>
      <c r="S12" s="114" t="str">
        <f>'รายงาน 7'!EL13</f>
        <v/>
      </c>
      <c r="T12" s="114" t="str">
        <f>'รายงาน 7'!EM13</f>
        <v/>
      </c>
      <c r="U12" s="114" t="str">
        <f>'รายงาน 7'!EN13</f>
        <v/>
      </c>
      <c r="V12" s="112" t="str">
        <f>IF(กิจกรรมพัฒนาผู้เรียน!I13="","",กิจกรรมพัฒนาผู้เรียน!I13)</f>
        <v/>
      </c>
      <c r="W12" s="112" t="str">
        <f>IF(กิจกรรมพัฒนาผู้เรียน!J13="","",กิจกรรมพัฒนาผู้เรียน!J13)</f>
        <v/>
      </c>
      <c r="X12" s="39"/>
    </row>
    <row r="13" spans="1:24" s="26" customFormat="1" ht="15.95" customHeight="1">
      <c r="A13" s="27">
        <v>9</v>
      </c>
      <c r="B13" s="35">
        <f>'ข้อมูลนักเรียน  '!B13</f>
        <v>2383</v>
      </c>
      <c r="C13" s="36" t="str">
        <f>'ข้อมูลนักเรียน  '!C13</f>
        <v>เด็กหญิงนันท์นภัส  เจียมพัว</v>
      </c>
      <c r="D13" s="111" t="str">
        <f>IF(กิจกรรมพัฒนาผู้เรียน!E14="","",กิจกรรมพัฒนาผู้เรียน!E14)</f>
        <v/>
      </c>
      <c r="E13" s="111" t="str">
        <f>IF(กิจกรรมพัฒนาผู้เรียน!F14="","",กิจกรรมพัฒนาผู้เรียน!F14)</f>
        <v/>
      </c>
      <c r="F13" s="111" t="str">
        <f>IF(กิจกรรมพัฒนาผู้เรียน!G14="","",กิจกรรมพัฒนาผู้เรียน!G14)</f>
        <v/>
      </c>
      <c r="G13" s="111" t="str">
        <f>IF(กิจกรรมพัฒนาผู้เรียน!H14="","",กิจกรรมพัฒนาผู้เรียน!H14)</f>
        <v/>
      </c>
      <c r="H13" s="111" t="str">
        <f>'06'!FN14</f>
        <v/>
      </c>
      <c r="I13" s="111" t="str">
        <f>'06'!FP14</f>
        <v/>
      </c>
      <c r="J13" s="111" t="str">
        <f>'06'!FR14</f>
        <v/>
      </c>
      <c r="K13" s="111" t="str">
        <f>'06'!FT14</f>
        <v/>
      </c>
      <c r="L13" s="111" t="str">
        <f>'06'!FV14</f>
        <v/>
      </c>
      <c r="M13" s="111" t="str">
        <f>'06'!FX14</f>
        <v/>
      </c>
      <c r="N13" s="111" t="str">
        <f>'06'!FZ14</f>
        <v/>
      </c>
      <c r="O13" s="111" t="str">
        <f>'06'!GB14</f>
        <v/>
      </c>
      <c r="P13" s="111" t="str">
        <f>'05'!CQ14</f>
        <v/>
      </c>
      <c r="Q13" s="114" t="str">
        <f>'รายงาน 7'!EJ14</f>
        <v/>
      </c>
      <c r="R13" s="114" t="str">
        <f>'รายงาน 7'!EK14</f>
        <v/>
      </c>
      <c r="S13" s="114" t="str">
        <f>'รายงาน 7'!EL14</f>
        <v/>
      </c>
      <c r="T13" s="114" t="str">
        <f>'รายงาน 7'!EM14</f>
        <v/>
      </c>
      <c r="U13" s="114" t="str">
        <f>'รายงาน 7'!EN14</f>
        <v/>
      </c>
      <c r="V13" s="112" t="str">
        <f>IF(กิจกรรมพัฒนาผู้เรียน!I14="","",กิจกรรมพัฒนาผู้เรียน!I14)</f>
        <v/>
      </c>
      <c r="W13" s="112" t="str">
        <f>IF(กิจกรรมพัฒนาผู้เรียน!J14="","",กิจกรรมพัฒนาผู้เรียน!J14)</f>
        <v/>
      </c>
      <c r="X13" s="39"/>
    </row>
    <row r="14" spans="1:24" s="26" customFormat="1" ht="15.95" customHeight="1">
      <c r="A14" s="27">
        <v>10</v>
      </c>
      <c r="B14" s="35">
        <f>'ข้อมูลนักเรียน  '!B14</f>
        <v>2384</v>
      </c>
      <c r="C14" s="36" t="str">
        <f>'ข้อมูลนักเรียน  '!C14</f>
        <v>เด็กหญิงปภาดา  แก่นมั่น</v>
      </c>
      <c r="D14" s="111" t="str">
        <f>IF(กิจกรรมพัฒนาผู้เรียน!E15="","",กิจกรรมพัฒนาผู้เรียน!E15)</f>
        <v/>
      </c>
      <c r="E14" s="111" t="str">
        <f>IF(กิจกรรมพัฒนาผู้เรียน!F15="","",กิจกรรมพัฒนาผู้เรียน!F15)</f>
        <v/>
      </c>
      <c r="F14" s="111" t="str">
        <f>IF(กิจกรรมพัฒนาผู้เรียน!G15="","",กิจกรรมพัฒนาผู้เรียน!G15)</f>
        <v/>
      </c>
      <c r="G14" s="111" t="str">
        <f>IF(กิจกรรมพัฒนาผู้เรียน!H15="","",กิจกรรมพัฒนาผู้เรียน!H15)</f>
        <v/>
      </c>
      <c r="H14" s="111" t="str">
        <f>'06'!FN15</f>
        <v/>
      </c>
      <c r="I14" s="111" t="str">
        <f>'06'!FP15</f>
        <v/>
      </c>
      <c r="J14" s="111" t="str">
        <f>'06'!FR15</f>
        <v/>
      </c>
      <c r="K14" s="111" t="str">
        <f>'06'!FT15</f>
        <v/>
      </c>
      <c r="L14" s="111" t="str">
        <f>'06'!FV15</f>
        <v/>
      </c>
      <c r="M14" s="111" t="str">
        <f>'06'!FX15</f>
        <v/>
      </c>
      <c r="N14" s="111" t="str">
        <f>'06'!FZ15</f>
        <v/>
      </c>
      <c r="O14" s="111" t="str">
        <f>'06'!GB15</f>
        <v/>
      </c>
      <c r="P14" s="111" t="str">
        <f>'05'!CQ15</f>
        <v/>
      </c>
      <c r="Q14" s="114" t="str">
        <f>'รายงาน 7'!EJ15</f>
        <v/>
      </c>
      <c r="R14" s="114" t="str">
        <f>'รายงาน 7'!EK15</f>
        <v/>
      </c>
      <c r="S14" s="114" t="str">
        <f>'รายงาน 7'!EL15</f>
        <v/>
      </c>
      <c r="T14" s="114" t="str">
        <f>'รายงาน 7'!EM15</f>
        <v/>
      </c>
      <c r="U14" s="114" t="str">
        <f>'รายงาน 7'!EN15</f>
        <v/>
      </c>
      <c r="V14" s="112" t="str">
        <f>IF(กิจกรรมพัฒนาผู้เรียน!I15="","",กิจกรรมพัฒนาผู้เรียน!I15)</f>
        <v/>
      </c>
      <c r="W14" s="112" t="str">
        <f>IF(กิจกรรมพัฒนาผู้เรียน!J15="","",กิจกรรมพัฒนาผู้เรียน!J15)</f>
        <v/>
      </c>
      <c r="X14" s="39"/>
    </row>
    <row r="15" spans="1:24" s="26" customFormat="1" ht="15.95" customHeight="1">
      <c r="A15" s="27">
        <v>11</v>
      </c>
      <c r="B15" s="35">
        <f>'ข้อมูลนักเรียน  '!B15</f>
        <v>2385</v>
      </c>
      <c r="C15" s="36" t="str">
        <f>'ข้อมูลนักเรียน  '!C15</f>
        <v>เด็กหญิงกชพร  กล้อยกลิ้ง</v>
      </c>
      <c r="D15" s="111" t="str">
        <f>IF(กิจกรรมพัฒนาผู้เรียน!E16="","",กิจกรรมพัฒนาผู้เรียน!E16)</f>
        <v/>
      </c>
      <c r="E15" s="111" t="str">
        <f>IF(กิจกรรมพัฒนาผู้เรียน!F16="","",กิจกรรมพัฒนาผู้เรียน!F16)</f>
        <v/>
      </c>
      <c r="F15" s="111" t="str">
        <f>IF(กิจกรรมพัฒนาผู้เรียน!G16="","",กิจกรรมพัฒนาผู้เรียน!G16)</f>
        <v/>
      </c>
      <c r="G15" s="111" t="str">
        <f>IF(กิจกรรมพัฒนาผู้เรียน!H16="","",กิจกรรมพัฒนาผู้เรียน!H16)</f>
        <v/>
      </c>
      <c r="H15" s="111" t="str">
        <f>'06'!FN16</f>
        <v/>
      </c>
      <c r="I15" s="111" t="str">
        <f>'06'!FP16</f>
        <v/>
      </c>
      <c r="J15" s="111" t="str">
        <f>'06'!FR16</f>
        <v/>
      </c>
      <c r="K15" s="111" t="str">
        <f>'06'!FT16</f>
        <v/>
      </c>
      <c r="L15" s="111" t="str">
        <f>'06'!FV16</f>
        <v/>
      </c>
      <c r="M15" s="111" t="str">
        <f>'06'!FX16</f>
        <v/>
      </c>
      <c r="N15" s="111" t="str">
        <f>'06'!FZ16</f>
        <v/>
      </c>
      <c r="O15" s="111" t="str">
        <f>'06'!GB16</f>
        <v/>
      </c>
      <c r="P15" s="111" t="str">
        <f>'05'!CQ16</f>
        <v/>
      </c>
      <c r="Q15" s="114" t="str">
        <f>'รายงาน 7'!EJ16</f>
        <v/>
      </c>
      <c r="R15" s="114" t="str">
        <f>'รายงาน 7'!EK16</f>
        <v/>
      </c>
      <c r="S15" s="114" t="str">
        <f>'รายงาน 7'!EL16</f>
        <v/>
      </c>
      <c r="T15" s="114" t="str">
        <f>'รายงาน 7'!EM16</f>
        <v/>
      </c>
      <c r="U15" s="114" t="str">
        <f>'รายงาน 7'!EN16</f>
        <v/>
      </c>
      <c r="V15" s="112" t="str">
        <f>IF(กิจกรรมพัฒนาผู้เรียน!I16="","",กิจกรรมพัฒนาผู้เรียน!I16)</f>
        <v/>
      </c>
      <c r="W15" s="112" t="str">
        <f>IF(กิจกรรมพัฒนาผู้เรียน!J16="","",กิจกรรมพัฒนาผู้เรียน!J16)</f>
        <v/>
      </c>
      <c r="X15" s="39"/>
    </row>
    <row r="16" spans="1:24" s="26" customFormat="1" ht="15.95" customHeight="1">
      <c r="A16" s="27">
        <v>12</v>
      </c>
      <c r="B16" s="35">
        <f>'ข้อมูลนักเรียน  '!B16</f>
        <v>2386</v>
      </c>
      <c r="C16" s="36" t="str">
        <f>'ข้อมูลนักเรียน  '!C16</f>
        <v>เด็กหญิงณัฏฐธิดา  วุฒิชัยรังสรรค์</v>
      </c>
      <c r="D16" s="111" t="str">
        <f>IF(กิจกรรมพัฒนาผู้เรียน!E17="","",กิจกรรมพัฒนาผู้เรียน!E17)</f>
        <v/>
      </c>
      <c r="E16" s="111" t="str">
        <f>IF(กิจกรรมพัฒนาผู้เรียน!F17="","",กิจกรรมพัฒนาผู้เรียน!F17)</f>
        <v/>
      </c>
      <c r="F16" s="111" t="str">
        <f>IF(กิจกรรมพัฒนาผู้เรียน!G17="","",กิจกรรมพัฒนาผู้เรียน!G17)</f>
        <v/>
      </c>
      <c r="G16" s="111" t="str">
        <f>IF(กิจกรรมพัฒนาผู้เรียน!H17="","",กิจกรรมพัฒนาผู้เรียน!H17)</f>
        <v/>
      </c>
      <c r="H16" s="111" t="str">
        <f>'06'!FN17</f>
        <v/>
      </c>
      <c r="I16" s="111" t="str">
        <f>'06'!FP17</f>
        <v/>
      </c>
      <c r="J16" s="111" t="str">
        <f>'06'!FR17</f>
        <v/>
      </c>
      <c r="K16" s="111" t="str">
        <f>'06'!FT17</f>
        <v/>
      </c>
      <c r="L16" s="111" t="str">
        <f>'06'!FV17</f>
        <v/>
      </c>
      <c r="M16" s="111" t="str">
        <f>'06'!FX17</f>
        <v/>
      </c>
      <c r="N16" s="111" t="str">
        <f>'06'!FZ17</f>
        <v/>
      </c>
      <c r="O16" s="111" t="str">
        <f>'06'!GB17</f>
        <v/>
      </c>
      <c r="P16" s="111" t="str">
        <f>'05'!CQ17</f>
        <v/>
      </c>
      <c r="Q16" s="114" t="str">
        <f>'รายงาน 7'!EJ17</f>
        <v/>
      </c>
      <c r="R16" s="114" t="str">
        <f>'รายงาน 7'!EK17</f>
        <v/>
      </c>
      <c r="S16" s="114" t="str">
        <f>'รายงาน 7'!EL17</f>
        <v/>
      </c>
      <c r="T16" s="114" t="str">
        <f>'รายงาน 7'!EM17</f>
        <v/>
      </c>
      <c r="U16" s="114" t="str">
        <f>'รายงาน 7'!EN17</f>
        <v/>
      </c>
      <c r="V16" s="112" t="str">
        <f>IF(กิจกรรมพัฒนาผู้เรียน!I17="","",กิจกรรมพัฒนาผู้เรียน!I17)</f>
        <v/>
      </c>
      <c r="W16" s="112" t="str">
        <f>IF(กิจกรรมพัฒนาผู้เรียน!J17="","",กิจกรรมพัฒนาผู้เรียน!J17)</f>
        <v/>
      </c>
      <c r="X16" s="39"/>
    </row>
    <row r="17" spans="1:24" s="26" customFormat="1" ht="15.95" customHeight="1">
      <c r="A17" s="27">
        <v>13</v>
      </c>
      <c r="B17" s="35">
        <f>'ข้อมูลนักเรียน  '!B17</f>
        <v>2387</v>
      </c>
      <c r="C17" s="36" t="str">
        <f>'ข้อมูลนักเรียน  '!C17</f>
        <v>เด็กหญิงกมลธิดา  แท่งทอง</v>
      </c>
      <c r="D17" s="111" t="str">
        <f>IF(กิจกรรมพัฒนาผู้เรียน!E18="","",กิจกรรมพัฒนาผู้เรียน!E18)</f>
        <v/>
      </c>
      <c r="E17" s="111" t="str">
        <f>IF(กิจกรรมพัฒนาผู้เรียน!F18="","",กิจกรรมพัฒนาผู้เรียน!F18)</f>
        <v/>
      </c>
      <c r="F17" s="111" t="str">
        <f>IF(กิจกรรมพัฒนาผู้เรียน!G18="","",กิจกรรมพัฒนาผู้เรียน!G18)</f>
        <v/>
      </c>
      <c r="G17" s="111" t="str">
        <f>IF(กิจกรรมพัฒนาผู้เรียน!H18="","",กิจกรรมพัฒนาผู้เรียน!H18)</f>
        <v/>
      </c>
      <c r="H17" s="111" t="str">
        <f>'06'!FN18</f>
        <v/>
      </c>
      <c r="I17" s="111" t="str">
        <f>'06'!FP18</f>
        <v/>
      </c>
      <c r="J17" s="111" t="str">
        <f>'06'!FR18</f>
        <v/>
      </c>
      <c r="K17" s="111" t="str">
        <f>'06'!FT18</f>
        <v/>
      </c>
      <c r="L17" s="111" t="str">
        <f>'06'!FV18</f>
        <v/>
      </c>
      <c r="M17" s="111" t="str">
        <f>'06'!FX18</f>
        <v/>
      </c>
      <c r="N17" s="111" t="str">
        <f>'06'!FZ18</f>
        <v/>
      </c>
      <c r="O17" s="111" t="str">
        <f>'06'!GB18</f>
        <v/>
      </c>
      <c r="P17" s="111" t="str">
        <f>'05'!CQ18</f>
        <v/>
      </c>
      <c r="Q17" s="114" t="str">
        <f>'รายงาน 7'!EJ18</f>
        <v/>
      </c>
      <c r="R17" s="114" t="str">
        <f>'รายงาน 7'!EK18</f>
        <v/>
      </c>
      <c r="S17" s="114" t="str">
        <f>'รายงาน 7'!EL18</f>
        <v/>
      </c>
      <c r="T17" s="114" t="str">
        <f>'รายงาน 7'!EM18</f>
        <v/>
      </c>
      <c r="U17" s="114" t="str">
        <f>'รายงาน 7'!EN18</f>
        <v/>
      </c>
      <c r="V17" s="112" t="str">
        <f>IF(กิจกรรมพัฒนาผู้เรียน!I18="","",กิจกรรมพัฒนาผู้เรียน!I18)</f>
        <v/>
      </c>
      <c r="W17" s="112" t="str">
        <f>IF(กิจกรรมพัฒนาผู้เรียน!J18="","",กิจกรรมพัฒนาผู้เรียน!J18)</f>
        <v/>
      </c>
      <c r="X17" s="39"/>
    </row>
    <row r="18" spans="1:24" s="26" customFormat="1" ht="15.95" customHeight="1">
      <c r="A18" s="27">
        <v>14</v>
      </c>
      <c r="B18" s="35">
        <f>'ข้อมูลนักเรียน  '!B18</f>
        <v>2426</v>
      </c>
      <c r="C18" s="36" t="str">
        <f>'ข้อมูลนักเรียน  '!C18</f>
        <v>เด็กชายธีรดล  กรานวงษ์</v>
      </c>
      <c r="D18" s="111" t="str">
        <f>IF(กิจกรรมพัฒนาผู้เรียน!E19="","",กิจกรรมพัฒนาผู้เรียน!E19)</f>
        <v/>
      </c>
      <c r="E18" s="111" t="str">
        <f>IF(กิจกรรมพัฒนาผู้เรียน!F19="","",กิจกรรมพัฒนาผู้เรียน!F19)</f>
        <v/>
      </c>
      <c r="F18" s="111" t="str">
        <f>IF(กิจกรรมพัฒนาผู้เรียน!G19="","",กิจกรรมพัฒนาผู้เรียน!G19)</f>
        <v/>
      </c>
      <c r="G18" s="111" t="str">
        <f>IF(กิจกรรมพัฒนาผู้เรียน!H19="","",กิจกรรมพัฒนาผู้เรียน!H19)</f>
        <v/>
      </c>
      <c r="H18" s="111" t="str">
        <f>'06'!FN19</f>
        <v/>
      </c>
      <c r="I18" s="111" t="str">
        <f>'06'!FP19</f>
        <v/>
      </c>
      <c r="J18" s="111" t="str">
        <f>'06'!FR19</f>
        <v/>
      </c>
      <c r="K18" s="111" t="str">
        <f>'06'!FT19</f>
        <v/>
      </c>
      <c r="L18" s="111" t="str">
        <f>'06'!FV19</f>
        <v/>
      </c>
      <c r="M18" s="111" t="str">
        <f>'06'!FX19</f>
        <v/>
      </c>
      <c r="N18" s="111" t="str">
        <f>'06'!FZ19</f>
        <v/>
      </c>
      <c r="O18" s="111" t="str">
        <f>'06'!GB19</f>
        <v/>
      </c>
      <c r="P18" s="111" t="str">
        <f>'05'!CQ19</f>
        <v/>
      </c>
      <c r="Q18" s="114" t="str">
        <f>'รายงาน 7'!EJ19</f>
        <v/>
      </c>
      <c r="R18" s="114" t="str">
        <f>'รายงาน 7'!EK19</f>
        <v/>
      </c>
      <c r="S18" s="114" t="str">
        <f>'รายงาน 7'!EL19</f>
        <v/>
      </c>
      <c r="T18" s="114" t="str">
        <f>'รายงาน 7'!EM19</f>
        <v/>
      </c>
      <c r="U18" s="114" t="str">
        <f>'รายงาน 7'!EN19</f>
        <v/>
      </c>
      <c r="V18" s="112" t="str">
        <f>IF(กิจกรรมพัฒนาผู้เรียน!I19="","",กิจกรรมพัฒนาผู้เรียน!I19)</f>
        <v/>
      </c>
      <c r="W18" s="112" t="str">
        <f>IF(กิจกรรมพัฒนาผู้เรียน!J19="","",กิจกรรมพัฒนาผู้เรียน!J19)</f>
        <v/>
      </c>
      <c r="X18" s="39"/>
    </row>
    <row r="19" spans="1:24" s="26" customFormat="1" ht="15.95" customHeight="1">
      <c r="A19" s="27">
        <v>15</v>
      </c>
      <c r="B19" s="35">
        <f>'ข้อมูลนักเรียน  '!B19</f>
        <v>2427</v>
      </c>
      <c r="C19" s="36" t="str">
        <f>'ข้อมูลนักเรียน  '!C19</f>
        <v>เด็กชายเอกรัตน์  ศุกประเสริฐ</v>
      </c>
      <c r="D19" s="111" t="str">
        <f>IF(กิจกรรมพัฒนาผู้เรียน!E20="","",กิจกรรมพัฒนาผู้เรียน!E20)</f>
        <v/>
      </c>
      <c r="E19" s="111" t="str">
        <f>IF(กิจกรรมพัฒนาผู้เรียน!F20="","",กิจกรรมพัฒนาผู้เรียน!F20)</f>
        <v/>
      </c>
      <c r="F19" s="111" t="str">
        <f>IF(กิจกรรมพัฒนาผู้เรียน!G20="","",กิจกรรมพัฒนาผู้เรียน!G20)</f>
        <v/>
      </c>
      <c r="G19" s="111" t="str">
        <f>IF(กิจกรรมพัฒนาผู้เรียน!H20="","",กิจกรรมพัฒนาผู้เรียน!H20)</f>
        <v/>
      </c>
      <c r="H19" s="111" t="str">
        <f>'06'!FN20</f>
        <v/>
      </c>
      <c r="I19" s="111" t="str">
        <f>'06'!FP20</f>
        <v/>
      </c>
      <c r="J19" s="111" t="str">
        <f>'06'!FR20</f>
        <v/>
      </c>
      <c r="K19" s="111" t="str">
        <f>'06'!FT20</f>
        <v/>
      </c>
      <c r="L19" s="111" t="str">
        <f>'06'!FV20</f>
        <v/>
      </c>
      <c r="M19" s="111" t="str">
        <f>'06'!FX20</f>
        <v/>
      </c>
      <c r="N19" s="111" t="str">
        <f>'06'!FZ20</f>
        <v/>
      </c>
      <c r="O19" s="111" t="str">
        <f>'06'!GB20</f>
        <v/>
      </c>
      <c r="P19" s="111" t="str">
        <f>'05'!CQ20</f>
        <v/>
      </c>
      <c r="Q19" s="114" t="str">
        <f>'รายงาน 7'!EJ20</f>
        <v/>
      </c>
      <c r="R19" s="114" t="str">
        <f>'รายงาน 7'!EK20</f>
        <v/>
      </c>
      <c r="S19" s="114" t="str">
        <f>'รายงาน 7'!EL20</f>
        <v/>
      </c>
      <c r="T19" s="114" t="str">
        <f>'รายงาน 7'!EM20</f>
        <v/>
      </c>
      <c r="U19" s="114" t="str">
        <f>'รายงาน 7'!EN20</f>
        <v/>
      </c>
      <c r="V19" s="112" t="str">
        <f>IF(กิจกรรมพัฒนาผู้เรียน!I20="","",กิจกรรมพัฒนาผู้เรียน!I20)</f>
        <v/>
      </c>
      <c r="W19" s="112" t="str">
        <f>IF(กิจกรรมพัฒนาผู้เรียน!J20="","",กิจกรรมพัฒนาผู้เรียน!J20)</f>
        <v/>
      </c>
      <c r="X19" s="39"/>
    </row>
    <row r="20" spans="1:24" s="26" customFormat="1" ht="15.95" customHeight="1">
      <c r="A20" s="27">
        <v>16</v>
      </c>
      <c r="B20" s="35">
        <f>'ข้อมูลนักเรียน  '!B20</f>
        <v>2428</v>
      </c>
      <c r="C20" s="36" t="str">
        <f>'ข้อมูลนักเรียน  '!C20</f>
        <v>เด็กชายจารุวัฒน์  จั่นหนู</v>
      </c>
      <c r="D20" s="111" t="str">
        <f>IF(กิจกรรมพัฒนาผู้เรียน!E21="","",กิจกรรมพัฒนาผู้เรียน!E21)</f>
        <v/>
      </c>
      <c r="E20" s="111" t="str">
        <f>IF(กิจกรรมพัฒนาผู้เรียน!F21="","",กิจกรรมพัฒนาผู้เรียน!F21)</f>
        <v/>
      </c>
      <c r="F20" s="111" t="str">
        <f>IF(กิจกรรมพัฒนาผู้เรียน!G21="","",กิจกรรมพัฒนาผู้เรียน!G21)</f>
        <v/>
      </c>
      <c r="G20" s="111" t="str">
        <f>IF(กิจกรรมพัฒนาผู้เรียน!H21="","",กิจกรรมพัฒนาผู้เรียน!H21)</f>
        <v/>
      </c>
      <c r="H20" s="111" t="str">
        <f>'06'!FN21</f>
        <v/>
      </c>
      <c r="I20" s="111" t="str">
        <f>'06'!FP21</f>
        <v/>
      </c>
      <c r="J20" s="111" t="str">
        <f>'06'!FR21</f>
        <v/>
      </c>
      <c r="K20" s="111" t="str">
        <f>'06'!FT21</f>
        <v/>
      </c>
      <c r="L20" s="111" t="str">
        <f>'06'!FV21</f>
        <v/>
      </c>
      <c r="M20" s="111" t="str">
        <f>'06'!FX21</f>
        <v/>
      </c>
      <c r="N20" s="111" t="str">
        <f>'06'!FZ21</f>
        <v/>
      </c>
      <c r="O20" s="111" t="str">
        <f>'06'!GB21</f>
        <v/>
      </c>
      <c r="P20" s="111" t="str">
        <f>'05'!CQ21</f>
        <v/>
      </c>
      <c r="Q20" s="114" t="str">
        <f>'รายงาน 7'!EJ21</f>
        <v/>
      </c>
      <c r="R20" s="114" t="str">
        <f>'รายงาน 7'!EK21</f>
        <v/>
      </c>
      <c r="S20" s="114" t="str">
        <f>'รายงาน 7'!EL21</f>
        <v/>
      </c>
      <c r="T20" s="114" t="str">
        <f>'รายงาน 7'!EM21</f>
        <v/>
      </c>
      <c r="U20" s="114" t="str">
        <f>'รายงาน 7'!EN21</f>
        <v/>
      </c>
      <c r="V20" s="112" t="str">
        <f>IF(กิจกรรมพัฒนาผู้เรียน!I21="","",กิจกรรมพัฒนาผู้เรียน!I21)</f>
        <v/>
      </c>
      <c r="W20" s="112" t="str">
        <f>IF(กิจกรรมพัฒนาผู้เรียน!J21="","",กิจกรรมพัฒนาผู้เรียน!J21)</f>
        <v/>
      </c>
      <c r="X20" s="39"/>
    </row>
    <row r="21" spans="1:24" s="26" customFormat="1" ht="15.95" customHeight="1">
      <c r="A21" s="27">
        <v>17</v>
      </c>
      <c r="B21" s="35">
        <f>'ข้อมูลนักเรียน  '!B21</f>
        <v>2484</v>
      </c>
      <c r="C21" s="36" t="str">
        <f>'ข้อมูลนักเรียน  '!C21</f>
        <v>เด็กหญิงกวิสรา  ยอดย้อย</v>
      </c>
      <c r="D21" s="111" t="str">
        <f>IF(กิจกรรมพัฒนาผู้เรียน!E22="","",กิจกรรมพัฒนาผู้เรียน!E22)</f>
        <v/>
      </c>
      <c r="E21" s="111" t="str">
        <f>IF(กิจกรรมพัฒนาผู้เรียน!F22="","",กิจกรรมพัฒนาผู้เรียน!F22)</f>
        <v/>
      </c>
      <c r="F21" s="111" t="str">
        <f>IF(กิจกรรมพัฒนาผู้เรียน!G22="","",กิจกรรมพัฒนาผู้เรียน!G22)</f>
        <v/>
      </c>
      <c r="G21" s="111" t="str">
        <f>IF(กิจกรรมพัฒนาผู้เรียน!H22="","",กิจกรรมพัฒนาผู้เรียน!H22)</f>
        <v/>
      </c>
      <c r="H21" s="111" t="str">
        <f>'06'!FN22</f>
        <v/>
      </c>
      <c r="I21" s="111" t="str">
        <f>'06'!FP22</f>
        <v/>
      </c>
      <c r="J21" s="111" t="str">
        <f>'06'!FR22</f>
        <v/>
      </c>
      <c r="K21" s="111" t="str">
        <f>'06'!FT22</f>
        <v/>
      </c>
      <c r="L21" s="111" t="str">
        <f>'06'!FV22</f>
        <v/>
      </c>
      <c r="M21" s="111" t="str">
        <f>'06'!FX22</f>
        <v/>
      </c>
      <c r="N21" s="111" t="str">
        <f>'06'!FZ22</f>
        <v/>
      </c>
      <c r="O21" s="111" t="str">
        <f>'06'!GB22</f>
        <v/>
      </c>
      <c r="P21" s="111">
        <f>'05'!CQ22</f>
        <v>0</v>
      </c>
      <c r="Q21" s="114" t="str">
        <f>'รายงาน 7'!EJ22</f>
        <v/>
      </c>
      <c r="R21" s="114" t="str">
        <f>'รายงาน 7'!EK22</f>
        <v/>
      </c>
      <c r="S21" s="114" t="str">
        <f>'รายงาน 7'!EL22</f>
        <v/>
      </c>
      <c r="T21" s="114" t="str">
        <f>'รายงาน 7'!EM22</f>
        <v/>
      </c>
      <c r="U21" s="114" t="str">
        <f>'รายงาน 7'!EN22</f>
        <v/>
      </c>
      <c r="V21" s="112" t="str">
        <f>IF(กิจกรรมพัฒนาผู้เรียน!I22="","",กิจกรรมพัฒนาผู้เรียน!I22)</f>
        <v/>
      </c>
      <c r="W21" s="112" t="str">
        <f>IF(กิจกรรมพัฒนาผู้เรียน!J22="","",กิจกรรมพัฒนาผู้เรียน!J22)</f>
        <v/>
      </c>
      <c r="X21" s="39"/>
    </row>
    <row r="22" spans="1:24" s="26" customFormat="1" ht="15.95" customHeight="1">
      <c r="A22" s="27">
        <v>18</v>
      </c>
      <c r="B22" s="35">
        <f>'ข้อมูลนักเรียน  '!B22</f>
        <v>2485</v>
      </c>
      <c r="C22" s="36" t="str">
        <f>'ข้อมูลนักเรียน  '!C22</f>
        <v>เด็กชายกิตติคุณ  สิทธิกูล</v>
      </c>
      <c r="D22" s="111" t="str">
        <f>IF(กิจกรรมพัฒนาผู้เรียน!E23="","",กิจกรรมพัฒนาผู้เรียน!E23)</f>
        <v/>
      </c>
      <c r="E22" s="111" t="str">
        <f>IF(กิจกรรมพัฒนาผู้เรียน!F23="","",กิจกรรมพัฒนาผู้เรียน!F23)</f>
        <v/>
      </c>
      <c r="F22" s="111" t="str">
        <f>IF(กิจกรรมพัฒนาผู้เรียน!G23="","",กิจกรรมพัฒนาผู้เรียน!G23)</f>
        <v/>
      </c>
      <c r="G22" s="111" t="str">
        <f>IF(กิจกรรมพัฒนาผู้เรียน!H23="","",กิจกรรมพัฒนาผู้เรียน!H23)</f>
        <v/>
      </c>
      <c r="H22" s="111" t="str">
        <f>'06'!FN23</f>
        <v/>
      </c>
      <c r="I22" s="111" t="str">
        <f>'06'!FP23</f>
        <v/>
      </c>
      <c r="J22" s="111" t="str">
        <f>'06'!FR23</f>
        <v/>
      </c>
      <c r="K22" s="111" t="str">
        <f>'06'!FT23</f>
        <v/>
      </c>
      <c r="L22" s="111" t="str">
        <f>'06'!FV23</f>
        <v/>
      </c>
      <c r="M22" s="111" t="str">
        <f>'06'!FX23</f>
        <v/>
      </c>
      <c r="N22" s="111" t="str">
        <f>'06'!FZ23</f>
        <v/>
      </c>
      <c r="O22" s="111" t="str">
        <f>'06'!GB23</f>
        <v/>
      </c>
      <c r="P22" s="111">
        <f>'05'!CQ23</f>
        <v>0</v>
      </c>
      <c r="Q22" s="114" t="str">
        <f>'รายงาน 7'!EJ23</f>
        <v/>
      </c>
      <c r="R22" s="114" t="str">
        <f>'รายงาน 7'!EK23</f>
        <v/>
      </c>
      <c r="S22" s="114" t="str">
        <f>'รายงาน 7'!EL23</f>
        <v/>
      </c>
      <c r="T22" s="114" t="str">
        <f>'รายงาน 7'!EM23</f>
        <v/>
      </c>
      <c r="U22" s="114" t="str">
        <f>'รายงาน 7'!EN23</f>
        <v/>
      </c>
      <c r="V22" s="112" t="str">
        <f>IF(กิจกรรมพัฒนาผู้เรียน!I23="","",กิจกรรมพัฒนาผู้เรียน!I23)</f>
        <v/>
      </c>
      <c r="W22" s="112" t="str">
        <f>IF(กิจกรรมพัฒนาผู้เรียน!J23="","",กิจกรรมพัฒนาผู้เรียน!J23)</f>
        <v/>
      </c>
      <c r="X22" s="39"/>
    </row>
    <row r="23" spans="1:24" s="26" customFormat="1" ht="15.95" customHeight="1">
      <c r="A23" s="27">
        <v>19</v>
      </c>
      <c r="B23" s="35">
        <f>'ข้อมูลนักเรียน  '!B23</f>
        <v>2486</v>
      </c>
      <c r="C23" s="36" t="str">
        <f>'ข้อมูลนักเรียน  '!C23</f>
        <v>เด็กชายปรัตถกร  พูลพิพัฒน์</v>
      </c>
      <c r="D23" s="111" t="str">
        <f>IF(กิจกรรมพัฒนาผู้เรียน!E24="","",กิจกรรมพัฒนาผู้เรียน!E24)</f>
        <v/>
      </c>
      <c r="E23" s="111" t="str">
        <f>IF(กิจกรรมพัฒนาผู้เรียน!F24="","",กิจกรรมพัฒนาผู้เรียน!F24)</f>
        <v/>
      </c>
      <c r="F23" s="111" t="str">
        <f>IF(กิจกรรมพัฒนาผู้เรียน!G24="","",กิจกรรมพัฒนาผู้เรียน!G24)</f>
        <v/>
      </c>
      <c r="G23" s="111" t="str">
        <f>IF(กิจกรรมพัฒนาผู้เรียน!H24="","",กิจกรรมพัฒนาผู้เรียน!H24)</f>
        <v/>
      </c>
      <c r="H23" s="111" t="str">
        <f>'06'!FN24</f>
        <v/>
      </c>
      <c r="I23" s="111" t="str">
        <f>'06'!FP24</f>
        <v/>
      </c>
      <c r="J23" s="111" t="str">
        <f>'06'!FR24</f>
        <v/>
      </c>
      <c r="K23" s="111" t="str">
        <f>'06'!FT24</f>
        <v/>
      </c>
      <c r="L23" s="111" t="str">
        <f>'06'!FV24</f>
        <v/>
      </c>
      <c r="M23" s="111" t="str">
        <f>'06'!FX24</f>
        <v/>
      </c>
      <c r="N23" s="111" t="str">
        <f>'06'!FZ24</f>
        <v/>
      </c>
      <c r="O23" s="111" t="str">
        <f>'06'!GB24</f>
        <v/>
      </c>
      <c r="P23" s="111" t="str">
        <f>'05'!CQ24</f>
        <v/>
      </c>
      <c r="Q23" s="114" t="str">
        <f>'รายงาน 7'!EJ24</f>
        <v/>
      </c>
      <c r="R23" s="114" t="str">
        <f>'รายงาน 7'!EK24</f>
        <v/>
      </c>
      <c r="S23" s="114" t="str">
        <f>'รายงาน 7'!EL24</f>
        <v/>
      </c>
      <c r="T23" s="114" t="str">
        <f>'รายงาน 7'!EM24</f>
        <v/>
      </c>
      <c r="U23" s="114" t="str">
        <f>'รายงาน 7'!EN24</f>
        <v/>
      </c>
      <c r="V23" s="112" t="str">
        <f>IF(กิจกรรมพัฒนาผู้เรียน!I24="","",กิจกรรมพัฒนาผู้เรียน!I24)</f>
        <v/>
      </c>
      <c r="W23" s="112" t="str">
        <f>IF(กิจกรรมพัฒนาผู้เรียน!J24="","",กิจกรรมพัฒนาผู้เรียน!J24)</f>
        <v/>
      </c>
      <c r="X23" s="39"/>
    </row>
    <row r="24" spans="1:24" s="26" customFormat="1" ht="15.95" customHeight="1">
      <c r="A24" s="27">
        <v>20</v>
      </c>
      <c r="B24" s="35" t="str">
        <f>'ข้อมูลนักเรียน  '!B24</f>
        <v/>
      </c>
      <c r="C24" s="36" t="str">
        <f>'ข้อมูลนักเรียน  '!C24</f>
        <v/>
      </c>
      <c r="D24" s="111" t="str">
        <f>IF(กิจกรรมพัฒนาผู้เรียน!E25="","",กิจกรรมพัฒนาผู้เรียน!E25)</f>
        <v/>
      </c>
      <c r="E24" s="111" t="str">
        <f>IF(กิจกรรมพัฒนาผู้เรียน!F25="","",กิจกรรมพัฒนาผู้เรียน!F25)</f>
        <v/>
      </c>
      <c r="F24" s="111" t="str">
        <f>IF(กิจกรรมพัฒนาผู้เรียน!G25="","",กิจกรรมพัฒนาผู้เรียน!G25)</f>
        <v/>
      </c>
      <c r="G24" s="111" t="str">
        <f>IF(กิจกรรมพัฒนาผู้เรียน!H25="","",กิจกรรมพัฒนาผู้เรียน!H25)</f>
        <v/>
      </c>
      <c r="H24" s="111" t="str">
        <f>'06'!FN25</f>
        <v/>
      </c>
      <c r="I24" s="111" t="str">
        <f>'06'!FP25</f>
        <v/>
      </c>
      <c r="J24" s="111" t="str">
        <f>'06'!FR25</f>
        <v/>
      </c>
      <c r="K24" s="111" t="str">
        <f>'06'!FT25</f>
        <v/>
      </c>
      <c r="L24" s="111" t="str">
        <f>'06'!FV25</f>
        <v/>
      </c>
      <c r="M24" s="111" t="str">
        <f>'06'!FX25</f>
        <v/>
      </c>
      <c r="N24" s="111" t="str">
        <f>'06'!FZ25</f>
        <v/>
      </c>
      <c r="O24" s="111" t="str">
        <f>'06'!GB25</f>
        <v/>
      </c>
      <c r="P24" s="111" t="str">
        <f>'05'!CQ25</f>
        <v/>
      </c>
      <c r="Q24" s="114" t="str">
        <f>'รายงาน 7'!EJ25</f>
        <v/>
      </c>
      <c r="R24" s="114" t="str">
        <f>'รายงาน 7'!EK25</f>
        <v/>
      </c>
      <c r="S24" s="114" t="str">
        <f>'รายงาน 7'!EL25</f>
        <v/>
      </c>
      <c r="T24" s="114" t="str">
        <f>'รายงาน 7'!EM25</f>
        <v/>
      </c>
      <c r="U24" s="114" t="str">
        <f>'รายงาน 7'!EN25</f>
        <v/>
      </c>
      <c r="V24" s="112" t="str">
        <f>IF(กิจกรรมพัฒนาผู้เรียน!I25="","",กิจกรรมพัฒนาผู้เรียน!I25)</f>
        <v/>
      </c>
      <c r="W24" s="112" t="str">
        <f>IF(กิจกรรมพัฒนาผู้เรียน!J25="","",กิจกรรมพัฒนาผู้เรียน!J25)</f>
        <v/>
      </c>
      <c r="X24" s="39"/>
    </row>
    <row r="25" spans="1:24" s="26" customFormat="1" ht="15.95" customHeight="1">
      <c r="A25" s="27">
        <v>21</v>
      </c>
      <c r="B25" s="35" t="str">
        <f>'ข้อมูลนักเรียน  '!B25</f>
        <v/>
      </c>
      <c r="C25" s="36" t="str">
        <f>'ข้อมูลนักเรียน  '!C25</f>
        <v/>
      </c>
      <c r="D25" s="111" t="str">
        <f>IF(กิจกรรมพัฒนาผู้เรียน!E26="","",กิจกรรมพัฒนาผู้เรียน!E26)</f>
        <v/>
      </c>
      <c r="E25" s="111" t="str">
        <f>IF(กิจกรรมพัฒนาผู้เรียน!F26="","",กิจกรรมพัฒนาผู้เรียน!F26)</f>
        <v/>
      </c>
      <c r="F25" s="111" t="str">
        <f>IF(กิจกรรมพัฒนาผู้เรียน!G26="","",กิจกรรมพัฒนาผู้เรียน!G26)</f>
        <v/>
      </c>
      <c r="G25" s="111" t="str">
        <f>IF(กิจกรรมพัฒนาผู้เรียน!H26="","",กิจกรรมพัฒนาผู้เรียน!H26)</f>
        <v/>
      </c>
      <c r="H25" s="111" t="str">
        <f>'06'!FN26</f>
        <v/>
      </c>
      <c r="I25" s="111" t="str">
        <f>'06'!FP26</f>
        <v/>
      </c>
      <c r="J25" s="111" t="str">
        <f>'06'!FR26</f>
        <v/>
      </c>
      <c r="K25" s="111" t="str">
        <f>'06'!FT26</f>
        <v/>
      </c>
      <c r="L25" s="111" t="str">
        <f>'06'!FV26</f>
        <v/>
      </c>
      <c r="M25" s="111" t="str">
        <f>'06'!FX26</f>
        <v/>
      </c>
      <c r="N25" s="111" t="str">
        <f>'06'!FZ26</f>
        <v/>
      </c>
      <c r="O25" s="111" t="str">
        <f>'06'!GB26</f>
        <v/>
      </c>
      <c r="P25" s="111" t="str">
        <f>'05'!CQ26</f>
        <v/>
      </c>
      <c r="Q25" s="114" t="str">
        <f>'รายงาน 7'!EJ26</f>
        <v/>
      </c>
      <c r="R25" s="114" t="str">
        <f>'รายงาน 7'!EK26</f>
        <v/>
      </c>
      <c r="S25" s="114" t="str">
        <f>'รายงาน 7'!EL26</f>
        <v/>
      </c>
      <c r="T25" s="114" t="str">
        <f>'รายงาน 7'!EM26</f>
        <v/>
      </c>
      <c r="U25" s="114" t="str">
        <f>'รายงาน 7'!EN26</f>
        <v/>
      </c>
      <c r="V25" s="112" t="str">
        <f>IF(กิจกรรมพัฒนาผู้เรียน!I26="","",กิจกรรมพัฒนาผู้เรียน!I26)</f>
        <v/>
      </c>
      <c r="W25" s="112" t="str">
        <f>IF(กิจกรรมพัฒนาผู้เรียน!J26="","",กิจกรรมพัฒนาผู้เรียน!J26)</f>
        <v/>
      </c>
      <c r="X25" s="39"/>
    </row>
    <row r="26" spans="1:24" s="26" customFormat="1" ht="15.95" customHeight="1">
      <c r="A26" s="27">
        <v>22</v>
      </c>
      <c r="B26" s="35" t="str">
        <f>'ข้อมูลนักเรียน  '!B26</f>
        <v/>
      </c>
      <c r="C26" s="36" t="str">
        <f>'ข้อมูลนักเรียน  '!C26</f>
        <v/>
      </c>
      <c r="D26" s="111" t="str">
        <f>IF(กิจกรรมพัฒนาผู้เรียน!E27="","",กิจกรรมพัฒนาผู้เรียน!E27)</f>
        <v/>
      </c>
      <c r="E26" s="111" t="str">
        <f>IF(กิจกรรมพัฒนาผู้เรียน!F27="","",กิจกรรมพัฒนาผู้เรียน!F27)</f>
        <v/>
      </c>
      <c r="F26" s="111" t="str">
        <f>IF(กิจกรรมพัฒนาผู้เรียน!G27="","",กิจกรรมพัฒนาผู้เรียน!G27)</f>
        <v/>
      </c>
      <c r="G26" s="111" t="str">
        <f>IF(กิจกรรมพัฒนาผู้เรียน!H27="","",กิจกรรมพัฒนาผู้เรียน!H27)</f>
        <v/>
      </c>
      <c r="H26" s="111" t="str">
        <f>'06'!FN27</f>
        <v/>
      </c>
      <c r="I26" s="111" t="str">
        <f>'06'!FP27</f>
        <v/>
      </c>
      <c r="J26" s="111" t="str">
        <f>'06'!FR27</f>
        <v/>
      </c>
      <c r="K26" s="111" t="str">
        <f>'06'!FT27</f>
        <v/>
      </c>
      <c r="L26" s="111" t="str">
        <f>'06'!FV27</f>
        <v/>
      </c>
      <c r="M26" s="111" t="str">
        <f>'06'!FX27</f>
        <v/>
      </c>
      <c r="N26" s="111" t="str">
        <f>'06'!FZ27</f>
        <v/>
      </c>
      <c r="O26" s="111" t="str">
        <f>'06'!GB27</f>
        <v/>
      </c>
      <c r="P26" s="111" t="str">
        <f>'05'!CQ27</f>
        <v/>
      </c>
      <c r="Q26" s="114" t="str">
        <f>'รายงาน 7'!EJ27</f>
        <v/>
      </c>
      <c r="R26" s="114" t="str">
        <f>'รายงาน 7'!EK27</f>
        <v/>
      </c>
      <c r="S26" s="114" t="str">
        <f>'รายงาน 7'!EL27</f>
        <v/>
      </c>
      <c r="T26" s="114" t="str">
        <f>'รายงาน 7'!EM27</f>
        <v/>
      </c>
      <c r="U26" s="114" t="str">
        <f>'รายงาน 7'!EN27</f>
        <v/>
      </c>
      <c r="V26" s="112" t="str">
        <f>IF(กิจกรรมพัฒนาผู้เรียน!I27="","",กิจกรรมพัฒนาผู้เรียน!I27)</f>
        <v/>
      </c>
      <c r="W26" s="112" t="str">
        <f>IF(กิจกรรมพัฒนาผู้เรียน!J27="","",กิจกรรมพัฒนาผู้เรียน!J27)</f>
        <v/>
      </c>
      <c r="X26" s="39"/>
    </row>
    <row r="27" spans="1:24" s="26" customFormat="1" ht="15.95" customHeight="1">
      <c r="A27" s="27">
        <v>23</v>
      </c>
      <c r="B27" s="35" t="str">
        <f>'ข้อมูลนักเรียน  '!B27</f>
        <v/>
      </c>
      <c r="C27" s="36" t="str">
        <f>'ข้อมูลนักเรียน  '!C27</f>
        <v/>
      </c>
      <c r="D27" s="111" t="str">
        <f>IF(กิจกรรมพัฒนาผู้เรียน!E28="","",กิจกรรมพัฒนาผู้เรียน!E28)</f>
        <v/>
      </c>
      <c r="E27" s="111" t="str">
        <f>IF(กิจกรรมพัฒนาผู้เรียน!F28="","",กิจกรรมพัฒนาผู้เรียน!F28)</f>
        <v/>
      </c>
      <c r="F27" s="111" t="str">
        <f>IF(กิจกรรมพัฒนาผู้เรียน!G28="","",กิจกรรมพัฒนาผู้เรียน!G28)</f>
        <v/>
      </c>
      <c r="G27" s="111" t="str">
        <f>IF(กิจกรรมพัฒนาผู้เรียน!H28="","",กิจกรรมพัฒนาผู้เรียน!H28)</f>
        <v/>
      </c>
      <c r="H27" s="111" t="str">
        <f>'06'!FN28</f>
        <v/>
      </c>
      <c r="I27" s="111" t="str">
        <f>'06'!FP28</f>
        <v/>
      </c>
      <c r="J27" s="111" t="str">
        <f>'06'!FR28</f>
        <v/>
      </c>
      <c r="K27" s="111" t="str">
        <f>'06'!FT28</f>
        <v/>
      </c>
      <c r="L27" s="111" t="str">
        <f>'06'!FV28</f>
        <v/>
      </c>
      <c r="M27" s="111" t="str">
        <f>'06'!FX28</f>
        <v/>
      </c>
      <c r="N27" s="111" t="str">
        <f>'06'!FZ28</f>
        <v/>
      </c>
      <c r="O27" s="111" t="str">
        <f>'06'!GB28</f>
        <v/>
      </c>
      <c r="P27" s="111" t="str">
        <f>'05'!CQ28</f>
        <v/>
      </c>
      <c r="Q27" s="114" t="str">
        <f>'รายงาน 7'!EJ28</f>
        <v/>
      </c>
      <c r="R27" s="114" t="str">
        <f>'รายงาน 7'!EK28</f>
        <v/>
      </c>
      <c r="S27" s="114" t="str">
        <f>'รายงาน 7'!EL28</f>
        <v/>
      </c>
      <c r="T27" s="114" t="str">
        <f>'รายงาน 7'!EM28</f>
        <v/>
      </c>
      <c r="U27" s="114" t="str">
        <f>'รายงาน 7'!EN28</f>
        <v/>
      </c>
      <c r="V27" s="112" t="str">
        <f>IF(กิจกรรมพัฒนาผู้เรียน!I28="","",กิจกรรมพัฒนาผู้เรียน!I28)</f>
        <v/>
      </c>
      <c r="W27" s="112" t="str">
        <f>IF(กิจกรรมพัฒนาผู้เรียน!J28="","",กิจกรรมพัฒนาผู้เรียน!J28)</f>
        <v/>
      </c>
      <c r="X27" s="39"/>
    </row>
    <row r="28" spans="1:24" s="26" customFormat="1" ht="15.95" customHeight="1">
      <c r="A28" s="27">
        <v>24</v>
      </c>
      <c r="B28" s="35" t="str">
        <f>'ข้อมูลนักเรียน  '!B28</f>
        <v/>
      </c>
      <c r="C28" s="36" t="str">
        <f>'ข้อมูลนักเรียน  '!C28</f>
        <v/>
      </c>
      <c r="D28" s="111" t="str">
        <f>IF(กิจกรรมพัฒนาผู้เรียน!E29="","",กิจกรรมพัฒนาผู้เรียน!E29)</f>
        <v/>
      </c>
      <c r="E28" s="111" t="str">
        <f>IF(กิจกรรมพัฒนาผู้เรียน!F29="","",กิจกรรมพัฒนาผู้เรียน!F29)</f>
        <v/>
      </c>
      <c r="F28" s="111" t="str">
        <f>IF(กิจกรรมพัฒนาผู้เรียน!G29="","",กิจกรรมพัฒนาผู้เรียน!G29)</f>
        <v/>
      </c>
      <c r="G28" s="111" t="str">
        <f>IF(กิจกรรมพัฒนาผู้เรียน!H29="","",กิจกรรมพัฒนาผู้เรียน!H29)</f>
        <v/>
      </c>
      <c r="H28" s="111" t="str">
        <f>'06'!FN29</f>
        <v/>
      </c>
      <c r="I28" s="111" t="str">
        <f>'06'!FP29</f>
        <v/>
      </c>
      <c r="J28" s="111" t="str">
        <f>'06'!FR29</f>
        <v/>
      </c>
      <c r="K28" s="111" t="str">
        <f>'06'!FT29</f>
        <v/>
      </c>
      <c r="L28" s="111" t="str">
        <f>'06'!FV29</f>
        <v/>
      </c>
      <c r="M28" s="111" t="str">
        <f>'06'!FX29</f>
        <v/>
      </c>
      <c r="N28" s="111" t="str">
        <f>'06'!FZ29</f>
        <v/>
      </c>
      <c r="O28" s="111" t="str">
        <f>'06'!GB29</f>
        <v/>
      </c>
      <c r="P28" s="111" t="str">
        <f>'05'!CQ29</f>
        <v/>
      </c>
      <c r="Q28" s="114" t="str">
        <f>'รายงาน 7'!EJ29</f>
        <v/>
      </c>
      <c r="R28" s="114" t="str">
        <f>'รายงาน 7'!EK29</f>
        <v/>
      </c>
      <c r="S28" s="114" t="str">
        <f>'รายงาน 7'!EL29</f>
        <v/>
      </c>
      <c r="T28" s="114" t="str">
        <f>'รายงาน 7'!EM29</f>
        <v/>
      </c>
      <c r="U28" s="114" t="str">
        <f>'รายงาน 7'!EN29</f>
        <v/>
      </c>
      <c r="V28" s="112" t="str">
        <f>IF(กิจกรรมพัฒนาผู้เรียน!I29="","",กิจกรรมพัฒนาผู้เรียน!I29)</f>
        <v/>
      </c>
      <c r="W28" s="112" t="str">
        <f>IF(กิจกรรมพัฒนาผู้เรียน!J29="","",กิจกรรมพัฒนาผู้เรียน!J29)</f>
        <v/>
      </c>
      <c r="X28" s="39"/>
    </row>
    <row r="29" spans="1:24" s="26" customFormat="1" ht="15.95" customHeight="1">
      <c r="A29" s="27">
        <v>25</v>
      </c>
      <c r="B29" s="35" t="str">
        <f>'ข้อมูลนักเรียน  '!B29</f>
        <v/>
      </c>
      <c r="C29" s="36" t="str">
        <f>'ข้อมูลนักเรียน  '!C29</f>
        <v/>
      </c>
      <c r="D29" s="111" t="str">
        <f>IF(กิจกรรมพัฒนาผู้เรียน!E30="","",กิจกรรมพัฒนาผู้เรียน!E30)</f>
        <v/>
      </c>
      <c r="E29" s="111" t="str">
        <f>IF(กิจกรรมพัฒนาผู้เรียน!F30="","",กิจกรรมพัฒนาผู้เรียน!F30)</f>
        <v/>
      </c>
      <c r="F29" s="111" t="str">
        <f>IF(กิจกรรมพัฒนาผู้เรียน!G30="","",กิจกรรมพัฒนาผู้เรียน!G30)</f>
        <v/>
      </c>
      <c r="G29" s="111" t="str">
        <f>IF(กิจกรรมพัฒนาผู้เรียน!H30="","",กิจกรรมพัฒนาผู้เรียน!H30)</f>
        <v/>
      </c>
      <c r="H29" s="111" t="str">
        <f>'06'!FN30</f>
        <v/>
      </c>
      <c r="I29" s="111" t="str">
        <f>'06'!FP30</f>
        <v/>
      </c>
      <c r="J29" s="111" t="str">
        <f>'06'!FR30</f>
        <v/>
      </c>
      <c r="K29" s="111" t="str">
        <f>'06'!FT30</f>
        <v/>
      </c>
      <c r="L29" s="111" t="str">
        <f>'06'!FV30</f>
        <v/>
      </c>
      <c r="M29" s="111" t="str">
        <f>'06'!FX30</f>
        <v/>
      </c>
      <c r="N29" s="111" t="str">
        <f>'06'!FZ30</f>
        <v/>
      </c>
      <c r="O29" s="111" t="str">
        <f>'06'!GB30</f>
        <v/>
      </c>
      <c r="P29" s="111" t="str">
        <f>'05'!CQ30</f>
        <v/>
      </c>
      <c r="Q29" s="114" t="str">
        <f>'รายงาน 7'!EJ30</f>
        <v/>
      </c>
      <c r="R29" s="114" t="str">
        <f>'รายงาน 7'!EK30</f>
        <v/>
      </c>
      <c r="S29" s="114" t="str">
        <f>'รายงาน 7'!EL30</f>
        <v/>
      </c>
      <c r="T29" s="114" t="str">
        <f>'รายงาน 7'!EM30</f>
        <v/>
      </c>
      <c r="U29" s="114" t="str">
        <f>'รายงาน 7'!EN30</f>
        <v/>
      </c>
      <c r="V29" s="112" t="str">
        <f>IF(กิจกรรมพัฒนาผู้เรียน!I30="","",กิจกรรมพัฒนาผู้เรียน!I30)</f>
        <v/>
      </c>
      <c r="W29" s="112" t="str">
        <f>IF(กิจกรรมพัฒนาผู้เรียน!J30="","",กิจกรรมพัฒนาผู้เรียน!J30)</f>
        <v/>
      </c>
      <c r="X29" s="39"/>
    </row>
    <row r="30" spans="1:24" s="26" customFormat="1" ht="15.95" customHeight="1">
      <c r="A30" s="27">
        <v>26</v>
      </c>
      <c r="B30" s="35" t="str">
        <f>'ข้อมูลนักเรียน  '!B30</f>
        <v/>
      </c>
      <c r="C30" s="36" t="str">
        <f>'ข้อมูลนักเรียน  '!C30</f>
        <v/>
      </c>
      <c r="D30" s="111" t="str">
        <f>IF(กิจกรรมพัฒนาผู้เรียน!E31="","",กิจกรรมพัฒนาผู้เรียน!E31)</f>
        <v/>
      </c>
      <c r="E30" s="111" t="str">
        <f>IF(กิจกรรมพัฒนาผู้เรียน!F31="","",กิจกรรมพัฒนาผู้เรียน!F31)</f>
        <v/>
      </c>
      <c r="F30" s="111" t="str">
        <f>IF(กิจกรรมพัฒนาผู้เรียน!G31="","",กิจกรรมพัฒนาผู้เรียน!G31)</f>
        <v/>
      </c>
      <c r="G30" s="111" t="str">
        <f>IF(กิจกรรมพัฒนาผู้เรียน!H31="","",กิจกรรมพัฒนาผู้เรียน!H31)</f>
        <v/>
      </c>
      <c r="H30" s="111" t="str">
        <f>'06'!FN31</f>
        <v/>
      </c>
      <c r="I30" s="111" t="str">
        <f>'06'!FP31</f>
        <v/>
      </c>
      <c r="J30" s="111" t="str">
        <f>'06'!FR31</f>
        <v/>
      </c>
      <c r="K30" s="111" t="str">
        <f>'06'!FT31</f>
        <v/>
      </c>
      <c r="L30" s="111" t="str">
        <f>'06'!FV31</f>
        <v/>
      </c>
      <c r="M30" s="111" t="str">
        <f>'06'!FX31</f>
        <v/>
      </c>
      <c r="N30" s="111" t="str">
        <f>'06'!FZ31</f>
        <v/>
      </c>
      <c r="O30" s="111" t="str">
        <f>'06'!GB31</f>
        <v/>
      </c>
      <c r="P30" s="111" t="str">
        <f>'05'!CQ31</f>
        <v/>
      </c>
      <c r="Q30" s="114" t="str">
        <f>'รายงาน 7'!EJ31</f>
        <v/>
      </c>
      <c r="R30" s="114" t="str">
        <f>'รายงาน 7'!EK31</f>
        <v/>
      </c>
      <c r="S30" s="114" t="str">
        <f>'รายงาน 7'!EL31</f>
        <v/>
      </c>
      <c r="T30" s="114" t="str">
        <f>'รายงาน 7'!EM31</f>
        <v/>
      </c>
      <c r="U30" s="114" t="str">
        <f>'รายงาน 7'!EN31</f>
        <v/>
      </c>
      <c r="V30" s="112" t="str">
        <f>IF(กิจกรรมพัฒนาผู้เรียน!I31="","",กิจกรรมพัฒนาผู้เรียน!I31)</f>
        <v/>
      </c>
      <c r="W30" s="112" t="str">
        <f>IF(กิจกรรมพัฒนาผู้เรียน!J31="","",กิจกรรมพัฒนาผู้เรียน!J31)</f>
        <v/>
      </c>
      <c r="X30" s="39"/>
    </row>
    <row r="31" spans="1:24" s="26" customFormat="1" ht="15.95" customHeight="1">
      <c r="A31" s="27">
        <v>27</v>
      </c>
      <c r="B31" s="35" t="str">
        <f>'ข้อมูลนักเรียน  '!B31</f>
        <v/>
      </c>
      <c r="C31" s="36" t="str">
        <f>'ข้อมูลนักเรียน  '!C31</f>
        <v/>
      </c>
      <c r="D31" s="111" t="str">
        <f>IF(กิจกรรมพัฒนาผู้เรียน!E32="","",กิจกรรมพัฒนาผู้เรียน!E32)</f>
        <v/>
      </c>
      <c r="E31" s="111" t="str">
        <f>IF(กิจกรรมพัฒนาผู้เรียน!F32="","",กิจกรรมพัฒนาผู้เรียน!F32)</f>
        <v/>
      </c>
      <c r="F31" s="111" t="str">
        <f>IF(กิจกรรมพัฒนาผู้เรียน!G32="","",กิจกรรมพัฒนาผู้เรียน!G32)</f>
        <v/>
      </c>
      <c r="G31" s="111" t="str">
        <f>IF(กิจกรรมพัฒนาผู้เรียน!H32="","",กิจกรรมพัฒนาผู้เรียน!H32)</f>
        <v/>
      </c>
      <c r="H31" s="111" t="str">
        <f>'06'!FN32</f>
        <v/>
      </c>
      <c r="I31" s="111" t="str">
        <f>'06'!FP32</f>
        <v/>
      </c>
      <c r="J31" s="111" t="str">
        <f>'06'!FR32</f>
        <v/>
      </c>
      <c r="K31" s="111" t="str">
        <f>'06'!FT32</f>
        <v/>
      </c>
      <c r="L31" s="111" t="str">
        <f>'06'!FV32</f>
        <v/>
      </c>
      <c r="M31" s="111" t="str">
        <f>'06'!FX32</f>
        <v/>
      </c>
      <c r="N31" s="111" t="str">
        <f>'06'!FZ32</f>
        <v/>
      </c>
      <c r="O31" s="111" t="str">
        <f>'06'!GB32</f>
        <v/>
      </c>
      <c r="P31" s="111" t="str">
        <f>'05'!CQ32</f>
        <v/>
      </c>
      <c r="Q31" s="114" t="str">
        <f>'รายงาน 7'!EJ32</f>
        <v/>
      </c>
      <c r="R31" s="114" t="str">
        <f>'รายงาน 7'!EK32</f>
        <v/>
      </c>
      <c r="S31" s="114" t="str">
        <f>'รายงาน 7'!EL32</f>
        <v/>
      </c>
      <c r="T31" s="114" t="str">
        <f>'รายงาน 7'!EM32</f>
        <v/>
      </c>
      <c r="U31" s="114" t="str">
        <f>'รายงาน 7'!EN32</f>
        <v/>
      </c>
      <c r="V31" s="112" t="str">
        <f>IF(กิจกรรมพัฒนาผู้เรียน!I32="","",กิจกรรมพัฒนาผู้เรียน!I32)</f>
        <v/>
      </c>
      <c r="W31" s="112" t="str">
        <f>IF(กิจกรรมพัฒนาผู้เรียน!J32="","",กิจกรรมพัฒนาผู้เรียน!J32)</f>
        <v/>
      </c>
      <c r="X31" s="39"/>
    </row>
    <row r="32" spans="1:24" s="26" customFormat="1" ht="15.95" customHeight="1">
      <c r="A32" s="27">
        <v>28</v>
      </c>
      <c r="B32" s="35" t="str">
        <f>'ข้อมูลนักเรียน  '!B32</f>
        <v/>
      </c>
      <c r="C32" s="36" t="str">
        <f>'ข้อมูลนักเรียน  '!C32</f>
        <v/>
      </c>
      <c r="D32" s="111" t="str">
        <f>IF(กิจกรรมพัฒนาผู้เรียน!E33="","",กิจกรรมพัฒนาผู้เรียน!E33)</f>
        <v/>
      </c>
      <c r="E32" s="111" t="str">
        <f>IF(กิจกรรมพัฒนาผู้เรียน!F33="","",กิจกรรมพัฒนาผู้เรียน!F33)</f>
        <v/>
      </c>
      <c r="F32" s="111" t="str">
        <f>IF(กิจกรรมพัฒนาผู้เรียน!G33="","",กิจกรรมพัฒนาผู้เรียน!G33)</f>
        <v/>
      </c>
      <c r="G32" s="111" t="str">
        <f>IF(กิจกรรมพัฒนาผู้เรียน!H33="","",กิจกรรมพัฒนาผู้เรียน!H33)</f>
        <v/>
      </c>
      <c r="H32" s="111" t="str">
        <f>'06'!FN33</f>
        <v/>
      </c>
      <c r="I32" s="111" t="str">
        <f>'06'!FP33</f>
        <v/>
      </c>
      <c r="J32" s="111" t="str">
        <f>'06'!FR33</f>
        <v/>
      </c>
      <c r="K32" s="111" t="str">
        <f>'06'!FT33</f>
        <v/>
      </c>
      <c r="L32" s="111" t="str">
        <f>'06'!FV33</f>
        <v/>
      </c>
      <c r="M32" s="111" t="str">
        <f>'06'!FX33</f>
        <v/>
      </c>
      <c r="N32" s="111" t="str">
        <f>'06'!FZ33</f>
        <v/>
      </c>
      <c r="O32" s="111" t="str">
        <f>'06'!GB33</f>
        <v/>
      </c>
      <c r="P32" s="111" t="str">
        <f>'05'!CQ33</f>
        <v/>
      </c>
      <c r="Q32" s="114" t="str">
        <f>'รายงาน 7'!EJ33</f>
        <v/>
      </c>
      <c r="R32" s="114" t="str">
        <f>'รายงาน 7'!EK33</f>
        <v/>
      </c>
      <c r="S32" s="114" t="str">
        <f>'รายงาน 7'!EL33</f>
        <v/>
      </c>
      <c r="T32" s="114" t="str">
        <f>'รายงาน 7'!EM33</f>
        <v/>
      </c>
      <c r="U32" s="114" t="str">
        <f>'รายงาน 7'!EN33</f>
        <v/>
      </c>
      <c r="V32" s="112" t="str">
        <f>IF(กิจกรรมพัฒนาผู้เรียน!I33="","",กิจกรรมพัฒนาผู้เรียน!I33)</f>
        <v/>
      </c>
      <c r="W32" s="112" t="str">
        <f>IF(กิจกรรมพัฒนาผู้เรียน!J33="","",กิจกรรมพัฒนาผู้เรียน!J33)</f>
        <v/>
      </c>
      <c r="X32" s="39"/>
    </row>
    <row r="33" spans="1:24" s="26" customFormat="1" ht="15.95" customHeight="1">
      <c r="A33" s="27">
        <v>29</v>
      </c>
      <c r="B33" s="35" t="str">
        <f>'ข้อมูลนักเรียน  '!B33</f>
        <v/>
      </c>
      <c r="C33" s="36" t="str">
        <f>'ข้อมูลนักเรียน  '!C33</f>
        <v/>
      </c>
      <c r="D33" s="111" t="str">
        <f>IF(กิจกรรมพัฒนาผู้เรียน!E34="","",กิจกรรมพัฒนาผู้เรียน!E34)</f>
        <v/>
      </c>
      <c r="E33" s="111" t="str">
        <f>IF(กิจกรรมพัฒนาผู้เรียน!F34="","",กิจกรรมพัฒนาผู้เรียน!F34)</f>
        <v/>
      </c>
      <c r="F33" s="111" t="str">
        <f>IF(กิจกรรมพัฒนาผู้เรียน!G34="","",กิจกรรมพัฒนาผู้เรียน!G34)</f>
        <v/>
      </c>
      <c r="G33" s="111" t="str">
        <f>IF(กิจกรรมพัฒนาผู้เรียน!H34="","",กิจกรรมพัฒนาผู้เรียน!H34)</f>
        <v/>
      </c>
      <c r="H33" s="111" t="str">
        <f>'06'!FN34</f>
        <v/>
      </c>
      <c r="I33" s="111" t="str">
        <f>'06'!FP34</f>
        <v/>
      </c>
      <c r="J33" s="111" t="str">
        <f>'06'!FR34</f>
        <v/>
      </c>
      <c r="K33" s="111" t="str">
        <f>'06'!FT34</f>
        <v/>
      </c>
      <c r="L33" s="111" t="str">
        <f>'06'!FV34</f>
        <v/>
      </c>
      <c r="M33" s="111" t="str">
        <f>'06'!FX34</f>
        <v/>
      </c>
      <c r="N33" s="111" t="str">
        <f>'06'!FZ34</f>
        <v/>
      </c>
      <c r="O33" s="111" t="str">
        <f>'06'!GB34</f>
        <v/>
      </c>
      <c r="P33" s="111" t="str">
        <f>'05'!CQ34</f>
        <v/>
      </c>
      <c r="Q33" s="114" t="str">
        <f>'รายงาน 7'!EJ34</f>
        <v/>
      </c>
      <c r="R33" s="114" t="str">
        <f>'รายงาน 7'!EK34</f>
        <v/>
      </c>
      <c r="S33" s="114" t="str">
        <f>'รายงาน 7'!EL34</f>
        <v/>
      </c>
      <c r="T33" s="114" t="str">
        <f>'รายงาน 7'!EM34</f>
        <v/>
      </c>
      <c r="U33" s="114" t="str">
        <f>'รายงาน 7'!EN34</f>
        <v/>
      </c>
      <c r="V33" s="112" t="str">
        <f>IF(กิจกรรมพัฒนาผู้เรียน!I34="","",กิจกรรมพัฒนาผู้เรียน!I34)</f>
        <v/>
      </c>
      <c r="W33" s="112" t="str">
        <f>IF(กิจกรรมพัฒนาผู้เรียน!J34="","",กิจกรรมพัฒนาผู้เรียน!J34)</f>
        <v/>
      </c>
      <c r="X33" s="39"/>
    </row>
    <row r="34" spans="1:24" s="26" customFormat="1" ht="15.95" customHeight="1">
      <c r="A34" s="27">
        <v>30</v>
      </c>
      <c r="B34" s="35" t="str">
        <f>'ข้อมูลนักเรียน  '!B34</f>
        <v/>
      </c>
      <c r="C34" s="36" t="str">
        <f>'ข้อมูลนักเรียน  '!C34</f>
        <v/>
      </c>
      <c r="D34" s="111" t="str">
        <f>IF(กิจกรรมพัฒนาผู้เรียน!E35="","",กิจกรรมพัฒนาผู้เรียน!E35)</f>
        <v/>
      </c>
      <c r="E34" s="111" t="str">
        <f>IF(กิจกรรมพัฒนาผู้เรียน!F35="","",กิจกรรมพัฒนาผู้เรียน!F35)</f>
        <v/>
      </c>
      <c r="F34" s="111" t="str">
        <f>IF(กิจกรรมพัฒนาผู้เรียน!G35="","",กิจกรรมพัฒนาผู้เรียน!G35)</f>
        <v/>
      </c>
      <c r="G34" s="111" t="str">
        <f>IF(กิจกรรมพัฒนาผู้เรียน!H35="","",กิจกรรมพัฒนาผู้เรียน!H35)</f>
        <v/>
      </c>
      <c r="H34" s="111" t="str">
        <f>'06'!FN35</f>
        <v/>
      </c>
      <c r="I34" s="111" t="str">
        <f>'06'!FP35</f>
        <v/>
      </c>
      <c r="J34" s="111" t="str">
        <f>'06'!FR35</f>
        <v/>
      </c>
      <c r="K34" s="111" t="str">
        <f>'06'!FT35</f>
        <v/>
      </c>
      <c r="L34" s="111" t="str">
        <f>'06'!FV35</f>
        <v/>
      </c>
      <c r="M34" s="111" t="str">
        <f>'06'!FX35</f>
        <v/>
      </c>
      <c r="N34" s="111" t="str">
        <f>'06'!FZ35</f>
        <v/>
      </c>
      <c r="O34" s="111" t="str">
        <f>'06'!GB35</f>
        <v/>
      </c>
      <c r="P34" s="111" t="str">
        <f>'05'!CQ35</f>
        <v/>
      </c>
      <c r="Q34" s="114" t="str">
        <f>'รายงาน 7'!EJ35</f>
        <v/>
      </c>
      <c r="R34" s="114" t="str">
        <f>'รายงาน 7'!EK35</f>
        <v/>
      </c>
      <c r="S34" s="114" t="str">
        <f>'รายงาน 7'!EL35</f>
        <v/>
      </c>
      <c r="T34" s="114" t="str">
        <f>'รายงาน 7'!EM35</f>
        <v/>
      </c>
      <c r="U34" s="114" t="str">
        <f>'รายงาน 7'!EN35</f>
        <v/>
      </c>
      <c r="V34" s="112" t="str">
        <f>IF(กิจกรรมพัฒนาผู้เรียน!I35="","",กิจกรรมพัฒนาผู้เรียน!I35)</f>
        <v/>
      </c>
      <c r="W34" s="112" t="str">
        <f>IF(กิจกรรมพัฒนาผู้เรียน!J35="","",กิจกรรมพัฒนาผู้เรียน!J35)</f>
        <v/>
      </c>
      <c r="X34" s="39"/>
    </row>
    <row r="35" spans="1:24" s="26" customFormat="1" ht="15.95" customHeight="1">
      <c r="A35" s="27">
        <v>31</v>
      </c>
      <c r="B35" s="35" t="str">
        <f>'ข้อมูลนักเรียน  '!B35</f>
        <v/>
      </c>
      <c r="C35" s="36" t="str">
        <f>'ข้อมูลนักเรียน  '!C35</f>
        <v/>
      </c>
      <c r="D35" s="111" t="str">
        <f>IF(กิจกรรมพัฒนาผู้เรียน!E36="","",กิจกรรมพัฒนาผู้เรียน!E36)</f>
        <v/>
      </c>
      <c r="E35" s="111" t="str">
        <f>IF(กิจกรรมพัฒนาผู้เรียน!F36="","",กิจกรรมพัฒนาผู้เรียน!F36)</f>
        <v/>
      </c>
      <c r="F35" s="111" t="str">
        <f>IF(กิจกรรมพัฒนาผู้เรียน!G36="","",กิจกรรมพัฒนาผู้เรียน!G36)</f>
        <v/>
      </c>
      <c r="G35" s="111" t="str">
        <f>IF(กิจกรรมพัฒนาผู้เรียน!H36="","",กิจกรรมพัฒนาผู้เรียน!H36)</f>
        <v/>
      </c>
      <c r="H35" s="111" t="str">
        <f>'06'!FN36</f>
        <v/>
      </c>
      <c r="I35" s="111" t="str">
        <f>'06'!FP36</f>
        <v/>
      </c>
      <c r="J35" s="111" t="str">
        <f>'06'!FR36</f>
        <v/>
      </c>
      <c r="K35" s="111" t="str">
        <f>'06'!FT36</f>
        <v/>
      </c>
      <c r="L35" s="111" t="str">
        <f>'06'!FV36</f>
        <v/>
      </c>
      <c r="M35" s="111" t="str">
        <f>'06'!FX36</f>
        <v/>
      </c>
      <c r="N35" s="111" t="str">
        <f>'06'!FZ36</f>
        <v/>
      </c>
      <c r="O35" s="111" t="str">
        <f>'06'!GB36</f>
        <v/>
      </c>
      <c r="P35" s="111" t="str">
        <f>'05'!CQ36</f>
        <v/>
      </c>
      <c r="Q35" s="114" t="str">
        <f>'รายงาน 7'!EJ36</f>
        <v/>
      </c>
      <c r="R35" s="114" t="str">
        <f>'รายงาน 7'!EK36</f>
        <v/>
      </c>
      <c r="S35" s="114" t="str">
        <f>'รายงาน 7'!EL36</f>
        <v/>
      </c>
      <c r="T35" s="114" t="str">
        <f>'รายงาน 7'!EM36</f>
        <v/>
      </c>
      <c r="U35" s="114" t="str">
        <f>'รายงาน 7'!EN36</f>
        <v/>
      </c>
      <c r="V35" s="112" t="str">
        <f>IF(กิจกรรมพัฒนาผู้เรียน!I36="","",กิจกรรมพัฒนาผู้เรียน!I36)</f>
        <v/>
      </c>
      <c r="W35" s="112" t="str">
        <f>IF(กิจกรรมพัฒนาผู้เรียน!J36="","",กิจกรรมพัฒนาผู้เรียน!J36)</f>
        <v/>
      </c>
      <c r="X35" s="39"/>
    </row>
    <row r="36" spans="1:24" s="26" customFormat="1" ht="15.95" customHeight="1">
      <c r="A36" s="27">
        <v>32</v>
      </c>
      <c r="B36" s="35" t="str">
        <f>'ข้อมูลนักเรียน  '!B36</f>
        <v/>
      </c>
      <c r="C36" s="36" t="str">
        <f>'ข้อมูลนักเรียน  '!C36</f>
        <v/>
      </c>
      <c r="D36" s="111" t="str">
        <f>IF(กิจกรรมพัฒนาผู้เรียน!E37="","",กิจกรรมพัฒนาผู้เรียน!E37)</f>
        <v/>
      </c>
      <c r="E36" s="111" t="str">
        <f>IF(กิจกรรมพัฒนาผู้เรียน!F37="","",กิจกรรมพัฒนาผู้เรียน!F37)</f>
        <v/>
      </c>
      <c r="F36" s="111" t="str">
        <f>IF(กิจกรรมพัฒนาผู้เรียน!G37="","",กิจกรรมพัฒนาผู้เรียน!G37)</f>
        <v/>
      </c>
      <c r="G36" s="111" t="str">
        <f>IF(กิจกรรมพัฒนาผู้เรียน!H37="","",กิจกรรมพัฒนาผู้เรียน!H37)</f>
        <v/>
      </c>
      <c r="H36" s="111" t="str">
        <f>'06'!FN37</f>
        <v/>
      </c>
      <c r="I36" s="111" t="str">
        <f>'06'!FP37</f>
        <v/>
      </c>
      <c r="J36" s="111" t="str">
        <f>'06'!FR37</f>
        <v/>
      </c>
      <c r="K36" s="111" t="str">
        <f>'06'!FT37</f>
        <v/>
      </c>
      <c r="L36" s="111" t="str">
        <f>'06'!FV37</f>
        <v/>
      </c>
      <c r="M36" s="111" t="str">
        <f>'06'!FX37</f>
        <v/>
      </c>
      <c r="N36" s="111" t="str">
        <f>'06'!FZ37</f>
        <v/>
      </c>
      <c r="O36" s="111" t="str">
        <f>'06'!GB37</f>
        <v/>
      </c>
      <c r="P36" s="111" t="str">
        <f>'05'!CQ37</f>
        <v/>
      </c>
      <c r="Q36" s="114" t="str">
        <f>'รายงาน 7'!EJ37</f>
        <v/>
      </c>
      <c r="R36" s="114" t="str">
        <f>'รายงาน 7'!EK37</f>
        <v/>
      </c>
      <c r="S36" s="114" t="str">
        <f>'รายงาน 7'!EL37</f>
        <v/>
      </c>
      <c r="T36" s="114" t="str">
        <f>'รายงาน 7'!EM37</f>
        <v/>
      </c>
      <c r="U36" s="114" t="str">
        <f>'รายงาน 7'!EN37</f>
        <v/>
      </c>
      <c r="V36" s="112" t="str">
        <f>IF(กิจกรรมพัฒนาผู้เรียน!I37="","",กิจกรรมพัฒนาผู้เรียน!I37)</f>
        <v/>
      </c>
      <c r="W36" s="112" t="str">
        <f>IF(กิจกรรมพัฒนาผู้เรียน!J37="","",กิจกรรมพัฒนาผู้เรียน!J37)</f>
        <v/>
      </c>
      <c r="X36" s="39"/>
    </row>
    <row r="37" spans="1:24" s="26" customFormat="1" ht="15.95" customHeight="1">
      <c r="A37" s="27">
        <v>33</v>
      </c>
      <c r="B37" s="35" t="str">
        <f>'ข้อมูลนักเรียน  '!B37</f>
        <v/>
      </c>
      <c r="C37" s="36" t="str">
        <f>'ข้อมูลนักเรียน  '!C37</f>
        <v/>
      </c>
      <c r="D37" s="111" t="str">
        <f>IF(กิจกรรมพัฒนาผู้เรียน!E38="","",กิจกรรมพัฒนาผู้เรียน!E38)</f>
        <v/>
      </c>
      <c r="E37" s="111" t="str">
        <f>IF(กิจกรรมพัฒนาผู้เรียน!F38="","",กิจกรรมพัฒนาผู้เรียน!F38)</f>
        <v/>
      </c>
      <c r="F37" s="111" t="str">
        <f>IF(กิจกรรมพัฒนาผู้เรียน!G38="","",กิจกรรมพัฒนาผู้เรียน!G38)</f>
        <v/>
      </c>
      <c r="G37" s="111" t="str">
        <f>IF(กิจกรรมพัฒนาผู้เรียน!H38="","",กิจกรรมพัฒนาผู้เรียน!H38)</f>
        <v/>
      </c>
      <c r="H37" s="111" t="str">
        <f>'06'!FN38</f>
        <v/>
      </c>
      <c r="I37" s="111" t="str">
        <f>'06'!FP38</f>
        <v/>
      </c>
      <c r="J37" s="111" t="str">
        <f>'06'!FR38</f>
        <v/>
      </c>
      <c r="K37" s="111" t="str">
        <f>'06'!FT38</f>
        <v/>
      </c>
      <c r="L37" s="111" t="str">
        <f>'06'!FV38</f>
        <v/>
      </c>
      <c r="M37" s="111" t="str">
        <f>'06'!FX38</f>
        <v/>
      </c>
      <c r="N37" s="111" t="str">
        <f>'06'!FZ38</f>
        <v/>
      </c>
      <c r="O37" s="111" t="str">
        <f>'06'!GB38</f>
        <v/>
      </c>
      <c r="P37" s="111" t="str">
        <f>'05'!CQ38</f>
        <v/>
      </c>
      <c r="Q37" s="114" t="str">
        <f>'รายงาน 7'!EJ38</f>
        <v/>
      </c>
      <c r="R37" s="114" t="str">
        <f>'รายงาน 7'!EK38</f>
        <v/>
      </c>
      <c r="S37" s="114" t="str">
        <f>'รายงาน 7'!EL38</f>
        <v/>
      </c>
      <c r="T37" s="114" t="str">
        <f>'รายงาน 7'!EM38</f>
        <v/>
      </c>
      <c r="U37" s="114" t="str">
        <f>'รายงาน 7'!EN38</f>
        <v/>
      </c>
      <c r="V37" s="112" t="str">
        <f>IF(กิจกรรมพัฒนาผู้เรียน!I38="","",กิจกรรมพัฒนาผู้เรียน!I38)</f>
        <v/>
      </c>
      <c r="W37" s="112" t="str">
        <f>IF(กิจกรรมพัฒนาผู้เรียน!J38="","",กิจกรรมพัฒนาผู้เรียน!J38)</f>
        <v/>
      </c>
      <c r="X37" s="39"/>
    </row>
    <row r="38" spans="1:24" s="26" customFormat="1" ht="15.95" customHeight="1">
      <c r="A38" s="27">
        <v>34</v>
      </c>
      <c r="B38" s="35" t="str">
        <f>'ข้อมูลนักเรียน  '!B38</f>
        <v/>
      </c>
      <c r="C38" s="36" t="str">
        <f>'ข้อมูลนักเรียน  '!C38</f>
        <v/>
      </c>
      <c r="D38" s="111" t="str">
        <f>IF(กิจกรรมพัฒนาผู้เรียน!E39="","",กิจกรรมพัฒนาผู้เรียน!E39)</f>
        <v/>
      </c>
      <c r="E38" s="111" t="str">
        <f>IF(กิจกรรมพัฒนาผู้เรียน!F39="","",กิจกรรมพัฒนาผู้เรียน!F39)</f>
        <v/>
      </c>
      <c r="F38" s="111" t="str">
        <f>IF(กิจกรรมพัฒนาผู้เรียน!G39="","",กิจกรรมพัฒนาผู้เรียน!G39)</f>
        <v/>
      </c>
      <c r="G38" s="111" t="str">
        <f>IF(กิจกรรมพัฒนาผู้เรียน!H39="","",กิจกรรมพัฒนาผู้เรียน!H39)</f>
        <v/>
      </c>
      <c r="H38" s="111" t="str">
        <f>'06'!FN39</f>
        <v/>
      </c>
      <c r="I38" s="111" t="str">
        <f>'06'!FP39</f>
        <v/>
      </c>
      <c r="J38" s="111" t="str">
        <f>'06'!FR39</f>
        <v/>
      </c>
      <c r="K38" s="111" t="str">
        <f>'06'!FT39</f>
        <v/>
      </c>
      <c r="L38" s="111" t="str">
        <f>'06'!FV39</f>
        <v/>
      </c>
      <c r="M38" s="111" t="str">
        <f>'06'!FX39</f>
        <v/>
      </c>
      <c r="N38" s="111" t="str">
        <f>'06'!FZ39</f>
        <v/>
      </c>
      <c r="O38" s="111" t="str">
        <f>'06'!GB39</f>
        <v/>
      </c>
      <c r="P38" s="111" t="str">
        <f>'05'!CQ39</f>
        <v/>
      </c>
      <c r="Q38" s="114" t="str">
        <f>'รายงาน 7'!EJ39</f>
        <v/>
      </c>
      <c r="R38" s="114" t="str">
        <f>'รายงาน 7'!EK39</f>
        <v/>
      </c>
      <c r="S38" s="114" t="str">
        <f>'รายงาน 7'!EL39</f>
        <v/>
      </c>
      <c r="T38" s="114" t="str">
        <f>'รายงาน 7'!EM39</f>
        <v/>
      </c>
      <c r="U38" s="114" t="str">
        <f>'รายงาน 7'!EN39</f>
        <v/>
      </c>
      <c r="V38" s="112" t="str">
        <f>IF(กิจกรรมพัฒนาผู้เรียน!I39="","",กิจกรรมพัฒนาผู้เรียน!I39)</f>
        <v/>
      </c>
      <c r="W38" s="112" t="str">
        <f>IF(กิจกรรมพัฒนาผู้เรียน!J39="","",กิจกรรมพัฒนาผู้เรียน!J39)</f>
        <v/>
      </c>
      <c r="X38" s="39"/>
    </row>
    <row r="39" spans="1:24" s="26" customFormat="1" ht="15.95" customHeight="1">
      <c r="A39" s="27">
        <v>35</v>
      </c>
      <c r="B39" s="35" t="str">
        <f>'ข้อมูลนักเรียน  '!B39</f>
        <v/>
      </c>
      <c r="C39" s="36" t="str">
        <f>'ข้อมูลนักเรียน  '!C39</f>
        <v/>
      </c>
      <c r="D39" s="111" t="str">
        <f>IF(กิจกรรมพัฒนาผู้เรียน!E40="","",กิจกรรมพัฒนาผู้เรียน!E40)</f>
        <v/>
      </c>
      <c r="E39" s="111" t="str">
        <f>IF(กิจกรรมพัฒนาผู้เรียน!F40="","",กิจกรรมพัฒนาผู้เรียน!F40)</f>
        <v/>
      </c>
      <c r="F39" s="111" t="str">
        <f>IF(กิจกรรมพัฒนาผู้เรียน!G40="","",กิจกรรมพัฒนาผู้เรียน!G40)</f>
        <v/>
      </c>
      <c r="G39" s="111" t="str">
        <f>IF(กิจกรรมพัฒนาผู้เรียน!H40="","",กิจกรรมพัฒนาผู้เรียน!H40)</f>
        <v/>
      </c>
      <c r="H39" s="111" t="str">
        <f>'06'!FN40</f>
        <v/>
      </c>
      <c r="I39" s="111" t="str">
        <f>'06'!FP40</f>
        <v/>
      </c>
      <c r="J39" s="111" t="str">
        <f>'06'!FR40</f>
        <v/>
      </c>
      <c r="K39" s="111" t="str">
        <f>'06'!FT40</f>
        <v/>
      </c>
      <c r="L39" s="111" t="str">
        <f>'06'!FV40</f>
        <v/>
      </c>
      <c r="M39" s="111" t="str">
        <f>'06'!FX40</f>
        <v/>
      </c>
      <c r="N39" s="111" t="str">
        <f>'06'!FZ40</f>
        <v/>
      </c>
      <c r="O39" s="111" t="str">
        <f>'06'!GB40</f>
        <v/>
      </c>
      <c r="P39" s="111" t="str">
        <f>'05'!CQ40</f>
        <v/>
      </c>
      <c r="Q39" s="114" t="str">
        <f>'รายงาน 7'!EJ40</f>
        <v/>
      </c>
      <c r="R39" s="114" t="str">
        <f>'รายงาน 7'!EK40</f>
        <v/>
      </c>
      <c r="S39" s="114" t="str">
        <f>'รายงาน 7'!EL40</f>
        <v/>
      </c>
      <c r="T39" s="114" t="str">
        <f>'รายงาน 7'!EM40</f>
        <v/>
      </c>
      <c r="U39" s="114" t="str">
        <f>'รายงาน 7'!EN40</f>
        <v/>
      </c>
      <c r="V39" s="112" t="str">
        <f>IF(กิจกรรมพัฒนาผู้เรียน!I40="","",กิจกรรมพัฒนาผู้เรียน!I40)</f>
        <v/>
      </c>
      <c r="W39" s="112" t="str">
        <f>IF(กิจกรรมพัฒนาผู้เรียน!J40="","",กิจกรรมพัฒนาผู้เรียน!J40)</f>
        <v/>
      </c>
      <c r="X39" s="39"/>
    </row>
    <row r="40" spans="1:24" s="26" customFormat="1" ht="15.95" customHeight="1">
      <c r="A40" s="27">
        <v>36</v>
      </c>
      <c r="B40" s="35" t="str">
        <f>'ข้อมูลนักเรียน  '!B40</f>
        <v/>
      </c>
      <c r="C40" s="36" t="str">
        <f>'ข้อมูลนักเรียน  '!C40</f>
        <v/>
      </c>
      <c r="D40" s="111" t="str">
        <f>IF(กิจกรรมพัฒนาผู้เรียน!E41="","",กิจกรรมพัฒนาผู้เรียน!E41)</f>
        <v/>
      </c>
      <c r="E40" s="111" t="str">
        <f>IF(กิจกรรมพัฒนาผู้เรียน!F41="","",กิจกรรมพัฒนาผู้เรียน!F41)</f>
        <v/>
      </c>
      <c r="F40" s="111" t="str">
        <f>IF(กิจกรรมพัฒนาผู้เรียน!G41="","",กิจกรรมพัฒนาผู้เรียน!G41)</f>
        <v/>
      </c>
      <c r="G40" s="111" t="str">
        <f>IF(กิจกรรมพัฒนาผู้เรียน!H41="","",กิจกรรมพัฒนาผู้เรียน!H41)</f>
        <v/>
      </c>
      <c r="H40" s="111" t="str">
        <f>'06'!FN41</f>
        <v/>
      </c>
      <c r="I40" s="111" t="str">
        <f>'06'!FP41</f>
        <v/>
      </c>
      <c r="J40" s="111" t="str">
        <f>'06'!FR41</f>
        <v/>
      </c>
      <c r="K40" s="111" t="str">
        <f>'06'!FT41</f>
        <v/>
      </c>
      <c r="L40" s="111" t="str">
        <f>'06'!FV41</f>
        <v/>
      </c>
      <c r="M40" s="111" t="str">
        <f>'06'!FX41</f>
        <v/>
      </c>
      <c r="N40" s="111" t="str">
        <f>'06'!FZ41</f>
        <v/>
      </c>
      <c r="O40" s="111" t="str">
        <f>'06'!GB41</f>
        <v/>
      </c>
      <c r="P40" s="111" t="str">
        <f>'05'!CQ41</f>
        <v/>
      </c>
      <c r="Q40" s="114" t="str">
        <f>'รายงาน 7'!EJ41</f>
        <v/>
      </c>
      <c r="R40" s="114" t="str">
        <f>'รายงาน 7'!EK41</f>
        <v/>
      </c>
      <c r="S40" s="114" t="str">
        <f>'รายงาน 7'!EL41</f>
        <v/>
      </c>
      <c r="T40" s="114" t="str">
        <f>'รายงาน 7'!EM41</f>
        <v/>
      </c>
      <c r="U40" s="114" t="str">
        <f>'รายงาน 7'!EN41</f>
        <v/>
      </c>
      <c r="V40" s="112" t="str">
        <f>IF(กิจกรรมพัฒนาผู้เรียน!I41="","",กิจกรรมพัฒนาผู้เรียน!I41)</f>
        <v/>
      </c>
      <c r="W40" s="112" t="str">
        <f>IF(กิจกรรมพัฒนาผู้เรียน!J41="","",กิจกรรมพัฒนาผู้เรียน!J41)</f>
        <v/>
      </c>
      <c r="X40" s="39"/>
    </row>
    <row r="41" spans="1:24" s="26" customFormat="1" ht="15.95" customHeight="1">
      <c r="A41" s="27">
        <v>37</v>
      </c>
      <c r="B41" s="35" t="str">
        <f>'ข้อมูลนักเรียน  '!B41</f>
        <v/>
      </c>
      <c r="C41" s="36" t="str">
        <f>'ข้อมูลนักเรียน  '!C41</f>
        <v/>
      </c>
      <c r="D41" s="111" t="str">
        <f>IF(กิจกรรมพัฒนาผู้เรียน!E42="","",กิจกรรมพัฒนาผู้เรียน!E42)</f>
        <v/>
      </c>
      <c r="E41" s="111" t="str">
        <f>IF(กิจกรรมพัฒนาผู้เรียน!F42="","",กิจกรรมพัฒนาผู้เรียน!F42)</f>
        <v/>
      </c>
      <c r="F41" s="111" t="str">
        <f>IF(กิจกรรมพัฒนาผู้เรียน!G42="","",กิจกรรมพัฒนาผู้เรียน!G42)</f>
        <v/>
      </c>
      <c r="G41" s="111" t="str">
        <f>IF(กิจกรรมพัฒนาผู้เรียน!H42="","",กิจกรรมพัฒนาผู้เรียน!H42)</f>
        <v/>
      </c>
      <c r="H41" s="111" t="str">
        <f>'06'!FN42</f>
        <v/>
      </c>
      <c r="I41" s="111" t="str">
        <f>'06'!FP42</f>
        <v/>
      </c>
      <c r="J41" s="111" t="str">
        <f>'06'!FR42</f>
        <v/>
      </c>
      <c r="K41" s="111" t="str">
        <f>'06'!FT42</f>
        <v/>
      </c>
      <c r="L41" s="111" t="str">
        <f>'06'!FV42</f>
        <v/>
      </c>
      <c r="M41" s="111" t="str">
        <f>'06'!FX42</f>
        <v/>
      </c>
      <c r="N41" s="111" t="str">
        <f>'06'!FZ42</f>
        <v/>
      </c>
      <c r="O41" s="111" t="str">
        <f>'06'!GB42</f>
        <v/>
      </c>
      <c r="P41" s="111" t="str">
        <f>'05'!CQ42</f>
        <v/>
      </c>
      <c r="Q41" s="114" t="str">
        <f>'รายงาน 7'!EJ42</f>
        <v/>
      </c>
      <c r="R41" s="114" t="str">
        <f>'รายงาน 7'!EK42</f>
        <v/>
      </c>
      <c r="S41" s="114" t="str">
        <f>'รายงาน 7'!EL42</f>
        <v/>
      </c>
      <c r="T41" s="114" t="str">
        <f>'รายงาน 7'!EM42</f>
        <v/>
      </c>
      <c r="U41" s="114" t="str">
        <f>'รายงาน 7'!EN42</f>
        <v/>
      </c>
      <c r="V41" s="112" t="str">
        <f>IF(กิจกรรมพัฒนาผู้เรียน!I42="","",กิจกรรมพัฒนาผู้เรียน!I42)</f>
        <v/>
      </c>
      <c r="W41" s="112" t="str">
        <f>IF(กิจกรรมพัฒนาผู้เรียน!J42="","",กิจกรรมพัฒนาผู้เรียน!J42)</f>
        <v/>
      </c>
      <c r="X41" s="39"/>
    </row>
    <row r="42" spans="1:24" s="26" customFormat="1" ht="15.95" customHeight="1">
      <c r="A42" s="27">
        <v>38</v>
      </c>
      <c r="B42" s="35" t="str">
        <f>'ข้อมูลนักเรียน  '!B42</f>
        <v/>
      </c>
      <c r="C42" s="36" t="str">
        <f>'ข้อมูลนักเรียน  '!C42</f>
        <v/>
      </c>
      <c r="D42" s="111" t="str">
        <f>IF(กิจกรรมพัฒนาผู้เรียน!E43="","",กิจกรรมพัฒนาผู้เรียน!E43)</f>
        <v/>
      </c>
      <c r="E42" s="111" t="str">
        <f>IF(กิจกรรมพัฒนาผู้เรียน!F43="","",กิจกรรมพัฒนาผู้เรียน!F43)</f>
        <v/>
      </c>
      <c r="F42" s="111" t="str">
        <f>IF(กิจกรรมพัฒนาผู้เรียน!G43="","",กิจกรรมพัฒนาผู้เรียน!G43)</f>
        <v/>
      </c>
      <c r="G42" s="111" t="str">
        <f>IF(กิจกรรมพัฒนาผู้เรียน!H43="","",กิจกรรมพัฒนาผู้เรียน!H43)</f>
        <v/>
      </c>
      <c r="H42" s="111" t="str">
        <f>'06'!FN43</f>
        <v/>
      </c>
      <c r="I42" s="111" t="str">
        <f>'06'!FP43</f>
        <v/>
      </c>
      <c r="J42" s="111" t="str">
        <f>'06'!FR43</f>
        <v/>
      </c>
      <c r="K42" s="111" t="str">
        <f>'06'!FT43</f>
        <v/>
      </c>
      <c r="L42" s="111" t="str">
        <f>'06'!FV43</f>
        <v/>
      </c>
      <c r="M42" s="111" t="str">
        <f>'06'!FX43</f>
        <v/>
      </c>
      <c r="N42" s="111" t="str">
        <f>'06'!FZ43</f>
        <v/>
      </c>
      <c r="O42" s="111" t="str">
        <f>'06'!GB43</f>
        <v/>
      </c>
      <c r="P42" s="111" t="str">
        <f>'05'!CQ43</f>
        <v/>
      </c>
      <c r="Q42" s="114" t="str">
        <f>'รายงาน 7'!EJ43</f>
        <v/>
      </c>
      <c r="R42" s="114" t="str">
        <f>'รายงาน 7'!EK43</f>
        <v/>
      </c>
      <c r="S42" s="114" t="str">
        <f>'รายงาน 7'!EL43</f>
        <v/>
      </c>
      <c r="T42" s="114" t="str">
        <f>'รายงาน 7'!EM43</f>
        <v/>
      </c>
      <c r="U42" s="114" t="str">
        <f>'รายงาน 7'!EN43</f>
        <v/>
      </c>
      <c r="V42" s="112" t="str">
        <f>IF(กิจกรรมพัฒนาผู้เรียน!I43="","",กิจกรรมพัฒนาผู้เรียน!I43)</f>
        <v/>
      </c>
      <c r="W42" s="112" t="str">
        <f>IF(กิจกรรมพัฒนาผู้เรียน!J43="","",กิจกรรมพัฒนาผู้เรียน!J43)</f>
        <v/>
      </c>
      <c r="X42" s="39"/>
    </row>
    <row r="43" spans="1:24" s="26" customFormat="1" ht="15.95" customHeight="1">
      <c r="A43" s="27">
        <v>39</v>
      </c>
      <c r="B43" s="35" t="str">
        <f>'ข้อมูลนักเรียน  '!B43</f>
        <v/>
      </c>
      <c r="C43" s="36" t="str">
        <f>'ข้อมูลนักเรียน  '!C43</f>
        <v/>
      </c>
      <c r="D43" s="111" t="str">
        <f>IF(กิจกรรมพัฒนาผู้เรียน!E44="","",กิจกรรมพัฒนาผู้เรียน!E44)</f>
        <v/>
      </c>
      <c r="E43" s="111" t="str">
        <f>IF(กิจกรรมพัฒนาผู้เรียน!F44="","",กิจกรรมพัฒนาผู้เรียน!F44)</f>
        <v/>
      </c>
      <c r="F43" s="111" t="str">
        <f>IF(กิจกรรมพัฒนาผู้เรียน!G44="","",กิจกรรมพัฒนาผู้เรียน!G44)</f>
        <v/>
      </c>
      <c r="G43" s="111" t="str">
        <f>IF(กิจกรรมพัฒนาผู้เรียน!H44="","",กิจกรรมพัฒนาผู้เรียน!H44)</f>
        <v/>
      </c>
      <c r="H43" s="111" t="str">
        <f>'06'!FN44</f>
        <v/>
      </c>
      <c r="I43" s="111" t="str">
        <f>'06'!FP44</f>
        <v/>
      </c>
      <c r="J43" s="111" t="str">
        <f>'06'!FR44</f>
        <v/>
      </c>
      <c r="K43" s="111" t="str">
        <f>'06'!FT44</f>
        <v/>
      </c>
      <c r="L43" s="111" t="str">
        <f>'06'!FV44</f>
        <v/>
      </c>
      <c r="M43" s="111" t="str">
        <f>'06'!FX44</f>
        <v/>
      </c>
      <c r="N43" s="111" t="str">
        <f>'06'!FZ44</f>
        <v/>
      </c>
      <c r="O43" s="111" t="str">
        <f>'06'!GB44</f>
        <v/>
      </c>
      <c r="P43" s="111" t="str">
        <f>'05'!CQ44</f>
        <v/>
      </c>
      <c r="Q43" s="114" t="str">
        <f>'รายงาน 7'!EJ44</f>
        <v/>
      </c>
      <c r="R43" s="114" t="str">
        <f>'รายงาน 7'!EK44</f>
        <v/>
      </c>
      <c r="S43" s="114" t="str">
        <f>'รายงาน 7'!EL44</f>
        <v/>
      </c>
      <c r="T43" s="114" t="str">
        <f>'รายงาน 7'!EM44</f>
        <v/>
      </c>
      <c r="U43" s="114" t="str">
        <f>'รายงาน 7'!EN44</f>
        <v/>
      </c>
      <c r="V43" s="112" t="str">
        <f>IF(กิจกรรมพัฒนาผู้เรียน!I44="","",กิจกรรมพัฒนาผู้เรียน!I44)</f>
        <v/>
      </c>
      <c r="W43" s="112" t="str">
        <f>IF(กิจกรรมพัฒนาผู้เรียน!J44="","",กิจกรรมพัฒนาผู้เรียน!J44)</f>
        <v/>
      </c>
      <c r="X43" s="39"/>
    </row>
    <row r="44" spans="1:24" s="26" customFormat="1" ht="15.95" customHeight="1">
      <c r="A44" s="27">
        <v>40</v>
      </c>
      <c r="B44" s="35" t="str">
        <f>'ข้อมูลนักเรียน  '!B44</f>
        <v/>
      </c>
      <c r="C44" s="36" t="str">
        <f>'ข้อมูลนักเรียน  '!C44</f>
        <v/>
      </c>
      <c r="D44" s="111" t="str">
        <f>IF(กิจกรรมพัฒนาผู้เรียน!E45="","",กิจกรรมพัฒนาผู้เรียน!E45)</f>
        <v/>
      </c>
      <c r="E44" s="111" t="str">
        <f>IF(กิจกรรมพัฒนาผู้เรียน!F45="","",กิจกรรมพัฒนาผู้เรียน!F45)</f>
        <v/>
      </c>
      <c r="F44" s="111" t="str">
        <f>IF(กิจกรรมพัฒนาผู้เรียน!G45="","",กิจกรรมพัฒนาผู้เรียน!G45)</f>
        <v/>
      </c>
      <c r="G44" s="111" t="str">
        <f>IF(กิจกรรมพัฒนาผู้เรียน!H45="","",กิจกรรมพัฒนาผู้เรียน!H45)</f>
        <v/>
      </c>
      <c r="H44" s="111" t="str">
        <f>'06'!FN45</f>
        <v/>
      </c>
      <c r="I44" s="111" t="str">
        <f>'06'!FP45</f>
        <v/>
      </c>
      <c r="J44" s="111" t="str">
        <f>'06'!FR45</f>
        <v/>
      </c>
      <c r="K44" s="111" t="str">
        <f>'06'!FT45</f>
        <v/>
      </c>
      <c r="L44" s="111" t="str">
        <f>'06'!FV45</f>
        <v/>
      </c>
      <c r="M44" s="111" t="str">
        <f>'06'!FX45</f>
        <v/>
      </c>
      <c r="N44" s="111" t="str">
        <f>'06'!FZ45</f>
        <v/>
      </c>
      <c r="O44" s="111" t="str">
        <f>'06'!GB45</f>
        <v/>
      </c>
      <c r="P44" s="111" t="str">
        <f>'05'!CQ45</f>
        <v/>
      </c>
      <c r="Q44" s="114" t="str">
        <f>'รายงาน 7'!EJ45</f>
        <v/>
      </c>
      <c r="R44" s="114" t="str">
        <f>'รายงาน 7'!EK45</f>
        <v/>
      </c>
      <c r="S44" s="114" t="str">
        <f>'รายงาน 7'!EL45</f>
        <v/>
      </c>
      <c r="T44" s="114" t="str">
        <f>'รายงาน 7'!EM45</f>
        <v/>
      </c>
      <c r="U44" s="114" t="str">
        <f>'รายงาน 7'!EN45</f>
        <v/>
      </c>
      <c r="V44" s="112" t="str">
        <f>IF(กิจกรรมพัฒนาผู้เรียน!I45="","",กิจกรรมพัฒนาผู้เรียน!I45)</f>
        <v/>
      </c>
      <c r="W44" s="112" t="str">
        <f>IF(กิจกรรมพัฒนาผู้เรียน!J45="","",กิจกรรมพัฒนาผู้เรียน!J45)</f>
        <v/>
      </c>
      <c r="X44" s="39"/>
    </row>
    <row r="45" spans="1:24" s="26" customFormat="1" ht="15.95" customHeight="1">
      <c r="A45" s="27">
        <v>41</v>
      </c>
      <c r="B45" s="35" t="str">
        <f>'ข้อมูลนักเรียน  '!B45</f>
        <v/>
      </c>
      <c r="C45" s="36" t="str">
        <f>'ข้อมูลนักเรียน  '!C45</f>
        <v/>
      </c>
      <c r="D45" s="111" t="str">
        <f>IF(กิจกรรมพัฒนาผู้เรียน!E46="","",กิจกรรมพัฒนาผู้เรียน!E46)</f>
        <v/>
      </c>
      <c r="E45" s="111" t="str">
        <f>IF(กิจกรรมพัฒนาผู้เรียน!F46="","",กิจกรรมพัฒนาผู้เรียน!F46)</f>
        <v/>
      </c>
      <c r="F45" s="111" t="str">
        <f>IF(กิจกรรมพัฒนาผู้เรียน!G46="","",กิจกรรมพัฒนาผู้เรียน!G46)</f>
        <v/>
      </c>
      <c r="G45" s="111" t="str">
        <f>IF(กิจกรรมพัฒนาผู้เรียน!H46="","",กิจกรรมพัฒนาผู้เรียน!H46)</f>
        <v/>
      </c>
      <c r="H45" s="111" t="str">
        <f>'06'!FN46</f>
        <v/>
      </c>
      <c r="I45" s="111" t="str">
        <f>'06'!FP46</f>
        <v/>
      </c>
      <c r="J45" s="111" t="str">
        <f>'06'!FR46</f>
        <v/>
      </c>
      <c r="K45" s="111" t="str">
        <f>'06'!FT46</f>
        <v/>
      </c>
      <c r="L45" s="111" t="str">
        <f>'06'!FV46</f>
        <v/>
      </c>
      <c r="M45" s="111" t="str">
        <f>'06'!FX46</f>
        <v/>
      </c>
      <c r="N45" s="111" t="str">
        <f>'06'!FZ46</f>
        <v/>
      </c>
      <c r="O45" s="111" t="str">
        <f>'06'!GB46</f>
        <v/>
      </c>
      <c r="P45" s="111" t="str">
        <f>'05'!CQ46</f>
        <v/>
      </c>
      <c r="Q45" s="114" t="str">
        <f>'รายงาน 7'!EJ46</f>
        <v/>
      </c>
      <c r="R45" s="114" t="str">
        <f>'รายงาน 7'!EK46</f>
        <v/>
      </c>
      <c r="S45" s="114" t="str">
        <f>'รายงาน 7'!EL46</f>
        <v/>
      </c>
      <c r="T45" s="114" t="str">
        <f>'รายงาน 7'!EM46</f>
        <v/>
      </c>
      <c r="U45" s="114" t="str">
        <f>'รายงาน 7'!EN46</f>
        <v/>
      </c>
      <c r="V45" s="112" t="str">
        <f>IF(กิจกรรมพัฒนาผู้เรียน!I46="","",กิจกรรมพัฒนาผู้เรียน!I46)</f>
        <v/>
      </c>
      <c r="W45" s="112" t="str">
        <f>IF(กิจกรรมพัฒนาผู้เรียน!J46="","",กิจกรรมพัฒนาผู้เรียน!J46)</f>
        <v/>
      </c>
      <c r="X45" s="39"/>
    </row>
    <row r="46" spans="1:24" s="26" customFormat="1" ht="15.95" customHeight="1">
      <c r="A46" s="27">
        <v>42</v>
      </c>
      <c r="B46" s="35" t="str">
        <f>'ข้อมูลนักเรียน  '!B46</f>
        <v/>
      </c>
      <c r="C46" s="36" t="str">
        <f>'ข้อมูลนักเรียน  '!C46</f>
        <v/>
      </c>
      <c r="D46" s="111" t="str">
        <f>IF(กิจกรรมพัฒนาผู้เรียน!E47="","",กิจกรรมพัฒนาผู้เรียน!E47)</f>
        <v/>
      </c>
      <c r="E46" s="111" t="str">
        <f>IF(กิจกรรมพัฒนาผู้เรียน!F47="","",กิจกรรมพัฒนาผู้เรียน!F47)</f>
        <v/>
      </c>
      <c r="F46" s="111" t="str">
        <f>IF(กิจกรรมพัฒนาผู้เรียน!G47="","",กิจกรรมพัฒนาผู้เรียน!G47)</f>
        <v/>
      </c>
      <c r="G46" s="111" t="str">
        <f>IF(กิจกรรมพัฒนาผู้เรียน!H47="","",กิจกรรมพัฒนาผู้เรียน!H47)</f>
        <v/>
      </c>
      <c r="H46" s="111" t="str">
        <f>'06'!FN47</f>
        <v/>
      </c>
      <c r="I46" s="111" t="str">
        <f>'06'!FP47</f>
        <v/>
      </c>
      <c r="J46" s="111" t="str">
        <f>'06'!FR47</f>
        <v/>
      </c>
      <c r="K46" s="111" t="str">
        <f>'06'!FT47</f>
        <v/>
      </c>
      <c r="L46" s="111" t="str">
        <f>'06'!FV47</f>
        <v/>
      </c>
      <c r="M46" s="111" t="str">
        <f>'06'!FX47</f>
        <v/>
      </c>
      <c r="N46" s="111" t="str">
        <f>'06'!FZ47</f>
        <v/>
      </c>
      <c r="O46" s="111" t="str">
        <f>'06'!GB47</f>
        <v/>
      </c>
      <c r="P46" s="111" t="str">
        <f>'05'!CQ47</f>
        <v/>
      </c>
      <c r="Q46" s="114" t="str">
        <f>'รายงาน 7'!EJ47</f>
        <v/>
      </c>
      <c r="R46" s="114" t="str">
        <f>'รายงาน 7'!EK47</f>
        <v/>
      </c>
      <c r="S46" s="114" t="str">
        <f>'รายงาน 7'!EL47</f>
        <v/>
      </c>
      <c r="T46" s="114" t="str">
        <f>'รายงาน 7'!EM47</f>
        <v/>
      </c>
      <c r="U46" s="114" t="str">
        <f>'รายงาน 7'!EN47</f>
        <v/>
      </c>
      <c r="V46" s="112" t="str">
        <f>IF(กิจกรรมพัฒนาผู้เรียน!I47="","",กิจกรรมพัฒนาผู้เรียน!I47)</f>
        <v/>
      </c>
      <c r="W46" s="112" t="str">
        <f>IF(กิจกรรมพัฒนาผู้เรียน!J47="","",กิจกรรมพัฒนาผู้เรียน!J47)</f>
        <v/>
      </c>
      <c r="X46" s="39"/>
    </row>
    <row r="47" spans="1:24" s="26" customFormat="1" ht="15.95" customHeight="1">
      <c r="A47" s="27">
        <v>43</v>
      </c>
      <c r="B47" s="35" t="str">
        <f>'ข้อมูลนักเรียน  '!B47</f>
        <v/>
      </c>
      <c r="C47" s="36" t="str">
        <f>'ข้อมูลนักเรียน  '!C47</f>
        <v/>
      </c>
      <c r="D47" s="111" t="str">
        <f>IF(กิจกรรมพัฒนาผู้เรียน!E48="","",กิจกรรมพัฒนาผู้เรียน!E48)</f>
        <v/>
      </c>
      <c r="E47" s="111" t="str">
        <f>IF(กิจกรรมพัฒนาผู้เรียน!F48="","",กิจกรรมพัฒนาผู้เรียน!F48)</f>
        <v/>
      </c>
      <c r="F47" s="111" t="str">
        <f>IF(กิจกรรมพัฒนาผู้เรียน!G48="","",กิจกรรมพัฒนาผู้เรียน!G48)</f>
        <v/>
      </c>
      <c r="G47" s="111" t="str">
        <f>IF(กิจกรรมพัฒนาผู้เรียน!H48="","",กิจกรรมพัฒนาผู้เรียน!H48)</f>
        <v/>
      </c>
      <c r="H47" s="111" t="str">
        <f>'06'!FN48</f>
        <v/>
      </c>
      <c r="I47" s="111" t="str">
        <f>'06'!FP48</f>
        <v/>
      </c>
      <c r="J47" s="111" t="str">
        <f>'06'!FR48</f>
        <v/>
      </c>
      <c r="K47" s="111" t="str">
        <f>'06'!FT48</f>
        <v/>
      </c>
      <c r="L47" s="111" t="str">
        <f>'06'!FV48</f>
        <v/>
      </c>
      <c r="M47" s="111" t="str">
        <f>'06'!FX48</f>
        <v/>
      </c>
      <c r="N47" s="111" t="str">
        <f>'06'!FZ48</f>
        <v/>
      </c>
      <c r="O47" s="111" t="str">
        <f>'06'!GB48</f>
        <v/>
      </c>
      <c r="P47" s="111" t="str">
        <f>'05'!CQ48</f>
        <v/>
      </c>
      <c r="Q47" s="114" t="str">
        <f>'รายงาน 7'!EJ48</f>
        <v/>
      </c>
      <c r="R47" s="114" t="str">
        <f>'รายงาน 7'!EK48</f>
        <v/>
      </c>
      <c r="S47" s="114" t="str">
        <f>'รายงาน 7'!EL48</f>
        <v/>
      </c>
      <c r="T47" s="114" t="str">
        <f>'รายงาน 7'!EM48</f>
        <v/>
      </c>
      <c r="U47" s="114" t="str">
        <f>'รายงาน 7'!EN48</f>
        <v/>
      </c>
      <c r="V47" s="112" t="str">
        <f>IF(กิจกรรมพัฒนาผู้เรียน!I48="","",กิจกรรมพัฒนาผู้เรียน!I48)</f>
        <v/>
      </c>
      <c r="W47" s="112" t="str">
        <f>IF(กิจกรรมพัฒนาผู้เรียน!J48="","",กิจกรรมพัฒนาผู้เรียน!J48)</f>
        <v/>
      </c>
      <c r="X47" s="39"/>
    </row>
    <row r="48" spans="1:24" s="26" customFormat="1" ht="15.95" customHeight="1">
      <c r="A48" s="27">
        <v>44</v>
      </c>
      <c r="B48" s="35" t="str">
        <f>'ข้อมูลนักเรียน  '!B48</f>
        <v/>
      </c>
      <c r="C48" s="36" t="str">
        <f>'ข้อมูลนักเรียน  '!C48</f>
        <v/>
      </c>
      <c r="D48" s="111" t="str">
        <f>IF(กิจกรรมพัฒนาผู้เรียน!E49="","",กิจกรรมพัฒนาผู้เรียน!E49)</f>
        <v/>
      </c>
      <c r="E48" s="111" t="str">
        <f>IF(กิจกรรมพัฒนาผู้เรียน!F49="","",กิจกรรมพัฒนาผู้เรียน!F49)</f>
        <v/>
      </c>
      <c r="F48" s="111" t="str">
        <f>IF(กิจกรรมพัฒนาผู้เรียน!G49="","",กิจกรรมพัฒนาผู้เรียน!G49)</f>
        <v/>
      </c>
      <c r="G48" s="111" t="str">
        <f>IF(กิจกรรมพัฒนาผู้เรียน!H49="","",กิจกรรมพัฒนาผู้เรียน!H49)</f>
        <v/>
      </c>
      <c r="H48" s="111" t="str">
        <f>'06'!FN49</f>
        <v/>
      </c>
      <c r="I48" s="111" t="str">
        <f>'06'!FP49</f>
        <v/>
      </c>
      <c r="J48" s="111" t="str">
        <f>'06'!FR49</f>
        <v/>
      </c>
      <c r="K48" s="111" t="str">
        <f>'06'!FT49</f>
        <v/>
      </c>
      <c r="L48" s="111" t="str">
        <f>'06'!FV49</f>
        <v/>
      </c>
      <c r="M48" s="111" t="str">
        <f>'06'!FX49</f>
        <v/>
      </c>
      <c r="N48" s="111" t="str">
        <f>'06'!FZ49</f>
        <v/>
      </c>
      <c r="O48" s="111" t="str">
        <f>'06'!GB49</f>
        <v/>
      </c>
      <c r="P48" s="111" t="str">
        <f>'05'!CQ49</f>
        <v/>
      </c>
      <c r="Q48" s="114" t="str">
        <f>'รายงาน 7'!EJ49</f>
        <v/>
      </c>
      <c r="R48" s="114" t="str">
        <f>'รายงาน 7'!EK49</f>
        <v/>
      </c>
      <c r="S48" s="114" t="str">
        <f>'รายงาน 7'!EL49</f>
        <v/>
      </c>
      <c r="T48" s="114" t="str">
        <f>'รายงาน 7'!EM49</f>
        <v/>
      </c>
      <c r="U48" s="114" t="str">
        <f>'รายงาน 7'!EN49</f>
        <v/>
      </c>
      <c r="V48" s="112" t="str">
        <f>IF(กิจกรรมพัฒนาผู้เรียน!I49="","",กิจกรรมพัฒนาผู้เรียน!I49)</f>
        <v/>
      </c>
      <c r="W48" s="112" t="str">
        <f>IF(กิจกรรมพัฒนาผู้เรียน!J49="","",กิจกรรมพัฒนาผู้เรียน!J49)</f>
        <v/>
      </c>
      <c r="X48" s="39"/>
    </row>
    <row r="49" spans="1:24" s="26" customFormat="1" ht="15.95" customHeight="1">
      <c r="A49" s="27">
        <v>45</v>
      </c>
      <c r="B49" s="35" t="str">
        <f>'ข้อมูลนักเรียน  '!B49</f>
        <v/>
      </c>
      <c r="C49" s="36" t="str">
        <f>'ข้อมูลนักเรียน  '!C49</f>
        <v/>
      </c>
      <c r="D49" s="111" t="str">
        <f>IF(กิจกรรมพัฒนาผู้เรียน!E50="","",กิจกรรมพัฒนาผู้เรียน!E50)</f>
        <v/>
      </c>
      <c r="E49" s="111" t="str">
        <f>IF(กิจกรรมพัฒนาผู้เรียน!F50="","",กิจกรรมพัฒนาผู้เรียน!F50)</f>
        <v/>
      </c>
      <c r="F49" s="111" t="str">
        <f>IF(กิจกรรมพัฒนาผู้เรียน!G50="","",กิจกรรมพัฒนาผู้เรียน!G50)</f>
        <v/>
      </c>
      <c r="G49" s="111" t="str">
        <f>IF(กิจกรรมพัฒนาผู้เรียน!H50="","",กิจกรรมพัฒนาผู้เรียน!H50)</f>
        <v/>
      </c>
      <c r="H49" s="111" t="str">
        <f>'06'!FN50</f>
        <v/>
      </c>
      <c r="I49" s="111" t="str">
        <f>'06'!FP50</f>
        <v/>
      </c>
      <c r="J49" s="111" t="str">
        <f>'06'!FR50</f>
        <v/>
      </c>
      <c r="K49" s="111" t="str">
        <f>'06'!FT50</f>
        <v/>
      </c>
      <c r="L49" s="111" t="str">
        <f>'06'!FV50</f>
        <v/>
      </c>
      <c r="M49" s="111" t="str">
        <f>'06'!FX50</f>
        <v/>
      </c>
      <c r="N49" s="111" t="str">
        <f>'06'!FZ50</f>
        <v/>
      </c>
      <c r="O49" s="111" t="str">
        <f>'06'!GB50</f>
        <v/>
      </c>
      <c r="P49" s="111" t="str">
        <f>'05'!CQ50</f>
        <v/>
      </c>
      <c r="Q49" s="114" t="str">
        <f>'รายงาน 7'!EJ50</f>
        <v/>
      </c>
      <c r="R49" s="114" t="str">
        <f>'รายงาน 7'!EK50</f>
        <v/>
      </c>
      <c r="S49" s="114" t="str">
        <f>'รายงาน 7'!EL50</f>
        <v/>
      </c>
      <c r="T49" s="114" t="str">
        <f>'รายงาน 7'!EM50</f>
        <v/>
      </c>
      <c r="U49" s="114" t="str">
        <f>'รายงาน 7'!EN50</f>
        <v/>
      </c>
      <c r="V49" s="112" t="str">
        <f>IF(กิจกรรมพัฒนาผู้เรียน!I50="","",กิจกรรมพัฒนาผู้เรียน!I50)</f>
        <v/>
      </c>
      <c r="W49" s="112" t="str">
        <f>IF(กิจกรรมพัฒนาผู้เรียน!J50="","",กิจกรรมพัฒนาผู้เรียน!J50)</f>
        <v/>
      </c>
      <c r="X49" s="39"/>
    </row>
    <row r="50" spans="1:24" s="26" customFormat="1" ht="15.95" customHeight="1">
      <c r="A50" s="27">
        <v>46</v>
      </c>
      <c r="B50" s="35" t="str">
        <f>'ข้อมูลนักเรียน  '!B50</f>
        <v/>
      </c>
      <c r="C50" s="36" t="str">
        <f>'ข้อมูลนักเรียน  '!C50</f>
        <v/>
      </c>
      <c r="D50" s="111" t="str">
        <f>IF(กิจกรรมพัฒนาผู้เรียน!E51="","",กิจกรรมพัฒนาผู้เรียน!E51)</f>
        <v/>
      </c>
      <c r="E50" s="111" t="str">
        <f>IF(กิจกรรมพัฒนาผู้เรียน!F51="","",กิจกรรมพัฒนาผู้เรียน!F51)</f>
        <v/>
      </c>
      <c r="F50" s="111" t="str">
        <f>IF(กิจกรรมพัฒนาผู้เรียน!G51="","",กิจกรรมพัฒนาผู้เรียน!G51)</f>
        <v/>
      </c>
      <c r="G50" s="111" t="str">
        <f>IF(กิจกรรมพัฒนาผู้เรียน!H51="","",กิจกรรมพัฒนาผู้เรียน!H51)</f>
        <v/>
      </c>
      <c r="H50" s="111" t="str">
        <f>'06'!FN51</f>
        <v/>
      </c>
      <c r="I50" s="111" t="str">
        <f>'06'!FP51</f>
        <v/>
      </c>
      <c r="J50" s="111" t="str">
        <f>'06'!FR51</f>
        <v/>
      </c>
      <c r="K50" s="111" t="str">
        <f>'06'!FT51</f>
        <v/>
      </c>
      <c r="L50" s="111" t="str">
        <f>'06'!FV51</f>
        <v/>
      </c>
      <c r="M50" s="111" t="str">
        <f>'06'!FX51</f>
        <v/>
      </c>
      <c r="N50" s="111" t="str">
        <f>'06'!FZ51</f>
        <v/>
      </c>
      <c r="O50" s="111" t="str">
        <f>'06'!GB51</f>
        <v/>
      </c>
      <c r="P50" s="111" t="str">
        <f>'05'!CQ51</f>
        <v/>
      </c>
      <c r="Q50" s="114" t="str">
        <f>'รายงาน 7'!EJ51</f>
        <v/>
      </c>
      <c r="R50" s="114" t="str">
        <f>'รายงาน 7'!EK51</f>
        <v/>
      </c>
      <c r="S50" s="114" t="str">
        <f>'รายงาน 7'!EL51</f>
        <v/>
      </c>
      <c r="T50" s="114" t="str">
        <f>'รายงาน 7'!EM51</f>
        <v/>
      </c>
      <c r="U50" s="114" t="str">
        <f>'รายงาน 7'!EN51</f>
        <v/>
      </c>
      <c r="V50" s="112" t="str">
        <f>IF(กิจกรรมพัฒนาผู้เรียน!I51="","",กิจกรรมพัฒนาผู้เรียน!I51)</f>
        <v/>
      </c>
      <c r="W50" s="112" t="str">
        <f>IF(กิจกรรมพัฒนาผู้เรียน!J51="","",กิจกรรมพัฒนาผู้เรียน!J51)</f>
        <v/>
      </c>
      <c r="X50" s="39"/>
    </row>
    <row r="51" spans="1:24" s="26" customFormat="1" ht="15.95" customHeight="1">
      <c r="A51" s="27">
        <v>47</v>
      </c>
      <c r="B51" s="35" t="str">
        <f>'ข้อมูลนักเรียน  '!B51</f>
        <v/>
      </c>
      <c r="C51" s="36" t="str">
        <f>'ข้อมูลนักเรียน  '!C51</f>
        <v/>
      </c>
      <c r="D51" s="111" t="str">
        <f>IF(กิจกรรมพัฒนาผู้เรียน!E52="","",กิจกรรมพัฒนาผู้เรียน!E52)</f>
        <v/>
      </c>
      <c r="E51" s="111" t="str">
        <f>IF(กิจกรรมพัฒนาผู้เรียน!F52="","",กิจกรรมพัฒนาผู้เรียน!F52)</f>
        <v/>
      </c>
      <c r="F51" s="111" t="str">
        <f>IF(กิจกรรมพัฒนาผู้เรียน!G52="","",กิจกรรมพัฒนาผู้เรียน!G52)</f>
        <v/>
      </c>
      <c r="G51" s="111" t="str">
        <f>IF(กิจกรรมพัฒนาผู้เรียน!H52="","",กิจกรรมพัฒนาผู้เรียน!H52)</f>
        <v/>
      </c>
      <c r="H51" s="111" t="str">
        <f>'06'!FN52</f>
        <v/>
      </c>
      <c r="I51" s="111" t="str">
        <f>'06'!FP52</f>
        <v/>
      </c>
      <c r="J51" s="111" t="str">
        <f>'06'!FR52</f>
        <v/>
      </c>
      <c r="K51" s="111" t="str">
        <f>'06'!FT52</f>
        <v/>
      </c>
      <c r="L51" s="111" t="str">
        <f>'06'!FV52</f>
        <v/>
      </c>
      <c r="M51" s="111" t="str">
        <f>'06'!FX52</f>
        <v/>
      </c>
      <c r="N51" s="111" t="str">
        <f>'06'!FZ52</f>
        <v/>
      </c>
      <c r="O51" s="111" t="str">
        <f>'06'!GB52</f>
        <v/>
      </c>
      <c r="P51" s="111" t="str">
        <f>'05'!CQ52</f>
        <v/>
      </c>
      <c r="Q51" s="114" t="str">
        <f>'รายงาน 7'!EJ52</f>
        <v/>
      </c>
      <c r="R51" s="114" t="str">
        <f>'รายงาน 7'!EK52</f>
        <v/>
      </c>
      <c r="S51" s="114" t="str">
        <f>'รายงาน 7'!EL52</f>
        <v/>
      </c>
      <c r="T51" s="114" t="str">
        <f>'รายงาน 7'!EM52</f>
        <v/>
      </c>
      <c r="U51" s="114" t="str">
        <f>'รายงาน 7'!EN52</f>
        <v/>
      </c>
      <c r="V51" s="112" t="str">
        <f>IF(กิจกรรมพัฒนาผู้เรียน!I52="","",กิจกรรมพัฒนาผู้เรียน!I52)</f>
        <v/>
      </c>
      <c r="W51" s="112" t="str">
        <f>IF(กิจกรรมพัฒนาผู้เรียน!J52="","",กิจกรรมพัฒนาผู้เรียน!J52)</f>
        <v/>
      </c>
      <c r="X51" s="39"/>
    </row>
    <row r="52" spans="1:24" s="26" customFormat="1" ht="15.95" customHeight="1">
      <c r="A52" s="27">
        <v>48</v>
      </c>
      <c r="B52" s="35" t="str">
        <f>'ข้อมูลนักเรียน  '!B52</f>
        <v/>
      </c>
      <c r="C52" s="36" t="str">
        <f>'ข้อมูลนักเรียน  '!C52</f>
        <v/>
      </c>
      <c r="D52" s="111" t="str">
        <f>IF(กิจกรรมพัฒนาผู้เรียน!E53="","",กิจกรรมพัฒนาผู้เรียน!E53)</f>
        <v/>
      </c>
      <c r="E52" s="111" t="str">
        <f>IF(กิจกรรมพัฒนาผู้เรียน!F53="","",กิจกรรมพัฒนาผู้เรียน!F53)</f>
        <v/>
      </c>
      <c r="F52" s="111" t="str">
        <f>IF(กิจกรรมพัฒนาผู้เรียน!G53="","",กิจกรรมพัฒนาผู้เรียน!G53)</f>
        <v/>
      </c>
      <c r="G52" s="111" t="str">
        <f>IF(กิจกรรมพัฒนาผู้เรียน!H53="","",กิจกรรมพัฒนาผู้เรียน!H53)</f>
        <v/>
      </c>
      <c r="H52" s="111" t="str">
        <f>'06'!FN53</f>
        <v/>
      </c>
      <c r="I52" s="111" t="str">
        <f>'06'!FP53</f>
        <v/>
      </c>
      <c r="J52" s="111" t="str">
        <f>'06'!FR53</f>
        <v/>
      </c>
      <c r="K52" s="111" t="str">
        <f>'06'!FT53</f>
        <v/>
      </c>
      <c r="L52" s="111" t="str">
        <f>'06'!FV53</f>
        <v/>
      </c>
      <c r="M52" s="111" t="str">
        <f>'06'!FX53</f>
        <v/>
      </c>
      <c r="N52" s="111" t="str">
        <f>'06'!FZ53</f>
        <v/>
      </c>
      <c r="O52" s="111" t="str">
        <f>'06'!GB53</f>
        <v/>
      </c>
      <c r="P52" s="111" t="str">
        <f>'05'!CQ53</f>
        <v/>
      </c>
      <c r="Q52" s="114" t="str">
        <f>'รายงาน 7'!EJ53</f>
        <v/>
      </c>
      <c r="R52" s="114" t="str">
        <f>'รายงาน 7'!EK53</f>
        <v/>
      </c>
      <c r="S52" s="114" t="str">
        <f>'รายงาน 7'!EL53</f>
        <v/>
      </c>
      <c r="T52" s="114" t="str">
        <f>'รายงาน 7'!EM53</f>
        <v/>
      </c>
      <c r="U52" s="114" t="str">
        <f>'รายงาน 7'!EN53</f>
        <v/>
      </c>
      <c r="V52" s="112" t="str">
        <f>IF(กิจกรรมพัฒนาผู้เรียน!I53="","",กิจกรรมพัฒนาผู้เรียน!I53)</f>
        <v/>
      </c>
      <c r="W52" s="112" t="str">
        <f>IF(กิจกรรมพัฒนาผู้เรียน!J53="","",กิจกรรมพัฒนาผู้เรียน!J53)</f>
        <v/>
      </c>
      <c r="X52" s="39"/>
    </row>
    <row r="53" spans="1:24" s="26" customFormat="1" ht="15.95" customHeight="1">
      <c r="A53" s="27">
        <v>49</v>
      </c>
      <c r="B53" s="35" t="str">
        <f>'ข้อมูลนักเรียน  '!B53</f>
        <v/>
      </c>
      <c r="C53" s="36" t="str">
        <f>'ข้อมูลนักเรียน  '!C53</f>
        <v/>
      </c>
      <c r="D53" s="111" t="str">
        <f>IF(กิจกรรมพัฒนาผู้เรียน!E54="","",กิจกรรมพัฒนาผู้เรียน!E54)</f>
        <v/>
      </c>
      <c r="E53" s="111" t="str">
        <f>IF(กิจกรรมพัฒนาผู้เรียน!F54="","",กิจกรรมพัฒนาผู้เรียน!F54)</f>
        <v/>
      </c>
      <c r="F53" s="111" t="str">
        <f>IF(กิจกรรมพัฒนาผู้เรียน!G54="","",กิจกรรมพัฒนาผู้เรียน!G54)</f>
        <v/>
      </c>
      <c r="G53" s="111" t="str">
        <f>IF(กิจกรรมพัฒนาผู้เรียน!H54="","",กิจกรรมพัฒนาผู้เรียน!H54)</f>
        <v/>
      </c>
      <c r="H53" s="111" t="str">
        <f>'06'!FN54</f>
        <v/>
      </c>
      <c r="I53" s="111" t="str">
        <f>'06'!FP54</f>
        <v/>
      </c>
      <c r="J53" s="111" t="str">
        <f>'06'!FR54</f>
        <v/>
      </c>
      <c r="K53" s="111" t="str">
        <f>'06'!FT54</f>
        <v/>
      </c>
      <c r="L53" s="111" t="str">
        <f>'06'!FV54</f>
        <v/>
      </c>
      <c r="M53" s="111" t="str">
        <f>'06'!FX54</f>
        <v/>
      </c>
      <c r="N53" s="111" t="str">
        <f>'06'!FZ54</f>
        <v/>
      </c>
      <c r="O53" s="111" t="str">
        <f>'06'!GB54</f>
        <v/>
      </c>
      <c r="P53" s="111" t="str">
        <f>'05'!CQ54</f>
        <v/>
      </c>
      <c r="Q53" s="114" t="str">
        <f>'รายงาน 7'!EJ54</f>
        <v/>
      </c>
      <c r="R53" s="114" t="str">
        <f>'รายงาน 7'!EK54</f>
        <v/>
      </c>
      <c r="S53" s="114" t="str">
        <f>'รายงาน 7'!EL54</f>
        <v/>
      </c>
      <c r="T53" s="114" t="str">
        <f>'รายงาน 7'!EM54</f>
        <v/>
      </c>
      <c r="U53" s="114" t="str">
        <f>'รายงาน 7'!EN54</f>
        <v/>
      </c>
      <c r="V53" s="112" t="str">
        <f>IF(กิจกรรมพัฒนาผู้เรียน!I54="","",กิจกรรมพัฒนาผู้เรียน!I54)</f>
        <v/>
      </c>
      <c r="W53" s="112" t="str">
        <f>IF(กิจกรรมพัฒนาผู้เรียน!J54="","",กิจกรรมพัฒนาผู้เรียน!J54)</f>
        <v/>
      </c>
      <c r="X53" s="39"/>
    </row>
    <row r="54" spans="1:24" s="26" customFormat="1" ht="15.95" customHeight="1">
      <c r="A54" s="27">
        <v>50</v>
      </c>
      <c r="B54" s="35" t="str">
        <f>'ข้อมูลนักเรียน  '!B54</f>
        <v/>
      </c>
      <c r="C54" s="36" t="str">
        <f>'ข้อมูลนักเรียน  '!C54</f>
        <v/>
      </c>
      <c r="D54" s="111" t="str">
        <f>IF(กิจกรรมพัฒนาผู้เรียน!E55="","",กิจกรรมพัฒนาผู้เรียน!E55)</f>
        <v/>
      </c>
      <c r="E54" s="111" t="str">
        <f>IF(กิจกรรมพัฒนาผู้เรียน!F55="","",กิจกรรมพัฒนาผู้เรียน!F55)</f>
        <v/>
      </c>
      <c r="F54" s="111" t="str">
        <f>IF(กิจกรรมพัฒนาผู้เรียน!G55="","",กิจกรรมพัฒนาผู้เรียน!G55)</f>
        <v/>
      </c>
      <c r="G54" s="111" t="str">
        <f>IF(กิจกรรมพัฒนาผู้เรียน!H55="","",กิจกรรมพัฒนาผู้เรียน!H55)</f>
        <v/>
      </c>
      <c r="H54" s="111" t="str">
        <f>'06'!FN55</f>
        <v/>
      </c>
      <c r="I54" s="111" t="str">
        <f>'06'!FP55</f>
        <v/>
      </c>
      <c r="J54" s="111" t="str">
        <f>'06'!FR55</f>
        <v/>
      </c>
      <c r="K54" s="111" t="str">
        <f>'06'!FT55</f>
        <v/>
      </c>
      <c r="L54" s="111" t="str">
        <f>'06'!FV55</f>
        <v/>
      </c>
      <c r="M54" s="111" t="str">
        <f>'06'!FX55</f>
        <v/>
      </c>
      <c r="N54" s="111" t="str">
        <f>'06'!FZ55</f>
        <v/>
      </c>
      <c r="O54" s="111" t="str">
        <f>'06'!GB55</f>
        <v/>
      </c>
      <c r="P54" s="111" t="str">
        <f>'05'!CQ55</f>
        <v/>
      </c>
      <c r="Q54" s="114" t="str">
        <f>'รายงาน 7'!EJ55</f>
        <v/>
      </c>
      <c r="R54" s="114" t="str">
        <f>'รายงาน 7'!EK55</f>
        <v/>
      </c>
      <c r="S54" s="114" t="str">
        <f>'รายงาน 7'!EL55</f>
        <v/>
      </c>
      <c r="T54" s="114" t="str">
        <f>'รายงาน 7'!EM55</f>
        <v/>
      </c>
      <c r="U54" s="114" t="str">
        <f>'รายงาน 7'!EN55</f>
        <v/>
      </c>
      <c r="V54" s="112" t="str">
        <f>IF(กิจกรรมพัฒนาผู้เรียน!I55="","",กิจกรรมพัฒนาผู้เรียน!I55)</f>
        <v/>
      </c>
      <c r="W54" s="112" t="str">
        <f>IF(กิจกรรมพัฒนาผู้เรียน!J55="","",กิจกรรมพัฒนาผู้เรียน!J55)</f>
        <v/>
      </c>
      <c r="X54" s="39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2" customWidth="1"/>
    <col min="2" max="5" width="9.140625" style="42"/>
    <col min="6" max="6" width="14.5703125" style="42" customWidth="1"/>
    <col min="7" max="7" width="9.42578125" style="42" customWidth="1"/>
    <col min="8" max="13" width="9.140625" style="42"/>
    <col min="14" max="14" width="10.85546875" style="42" customWidth="1"/>
    <col min="15" max="15" width="9.42578125" style="42" customWidth="1"/>
    <col min="16" max="16" width="9.28515625" style="42" customWidth="1"/>
    <col min="17" max="17" width="4" style="42" customWidth="1"/>
    <col min="18" max="18" width="9.140625" style="42"/>
    <col min="19" max="19" width="28" style="236" customWidth="1"/>
    <col min="20" max="27" width="9.140625" style="236"/>
    <col min="28" max="16384" width="9.140625" style="42"/>
  </cols>
  <sheetData>
    <row r="1" spans="3:28" ht="38.25" customHeight="1"/>
    <row r="2" spans="3:28">
      <c r="C2" s="479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2568</v>
      </c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</row>
    <row r="3" spans="3:28">
      <c r="C3" s="479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>ชั้นประถมศึกษาปีที่ 1   โรงเรียนวัดโฆสิตาราม  สำนักงานเขตพื้นที่การศึกษาประถมศึกษาชัยนาท</v>
      </c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S3" s="440"/>
      <c r="T3" s="441" t="s">
        <v>255</v>
      </c>
      <c r="U3" s="441" t="s">
        <v>256</v>
      </c>
      <c r="V3" s="441" t="s">
        <v>257</v>
      </c>
      <c r="W3" s="441" t="s">
        <v>258</v>
      </c>
      <c r="X3" s="441" t="s">
        <v>259</v>
      </c>
      <c r="Y3" s="441" t="s">
        <v>260</v>
      </c>
      <c r="Z3" s="441" t="s">
        <v>261</v>
      </c>
      <c r="AA3" s="441" t="s">
        <v>262</v>
      </c>
      <c r="AB3" s="440"/>
    </row>
    <row r="4" spans="3:28">
      <c r="S4" s="442" t="str">
        <f>'รายงาน 1 '!B13</f>
        <v>ภาษาไทย</v>
      </c>
      <c r="T4" s="442">
        <f>'รายงาน 1 '!D13</f>
        <v>0</v>
      </c>
      <c r="U4" s="442">
        <f>'รายงาน 1 '!E13</f>
        <v>0</v>
      </c>
      <c r="V4" s="442">
        <f>'รายงาน 1 '!F13</f>
        <v>0</v>
      </c>
      <c r="W4" s="442">
        <f>'รายงาน 1 '!G13</f>
        <v>0</v>
      </c>
      <c r="X4" s="442">
        <f>'รายงาน 1 '!H13</f>
        <v>0</v>
      </c>
      <c r="Y4" s="442">
        <f>'รายงาน 1 '!I13</f>
        <v>0</v>
      </c>
      <c r="Z4" s="442">
        <f>'รายงาน 1 '!J13</f>
        <v>0</v>
      </c>
      <c r="AA4" s="442">
        <f>'รายงาน 1 '!K13</f>
        <v>0</v>
      </c>
      <c r="AB4" s="440"/>
    </row>
    <row r="5" spans="3:28">
      <c r="S5" s="442" t="str">
        <f>'รายงาน 1 '!B14</f>
        <v>คณิตศาสตร์</v>
      </c>
      <c r="T5" s="442">
        <f>'รายงาน 1 '!D14</f>
        <v>0</v>
      </c>
      <c r="U5" s="442">
        <f>'รายงาน 1 '!E14</f>
        <v>0</v>
      </c>
      <c r="V5" s="442">
        <f>'รายงาน 1 '!F14</f>
        <v>0</v>
      </c>
      <c r="W5" s="442">
        <f>'รายงาน 1 '!G14</f>
        <v>0</v>
      </c>
      <c r="X5" s="442">
        <f>'รายงาน 1 '!H14</f>
        <v>0</v>
      </c>
      <c r="Y5" s="442">
        <f>'รายงาน 1 '!I14</f>
        <v>0</v>
      </c>
      <c r="Z5" s="442">
        <f>'รายงาน 1 '!J14</f>
        <v>0</v>
      </c>
      <c r="AA5" s="442">
        <f>'รายงาน 1 '!K14</f>
        <v>0</v>
      </c>
      <c r="AB5" s="440"/>
    </row>
    <row r="6" spans="3:28">
      <c r="S6" s="442" t="str">
        <f>'รายงาน 1 '!B15</f>
        <v>วิทยาศาสตร์และเทคโนโลยี</v>
      </c>
      <c r="T6" s="442">
        <f>'รายงาน 1 '!D15</f>
        <v>0</v>
      </c>
      <c r="U6" s="442">
        <f>'รายงาน 1 '!E15</f>
        <v>0</v>
      </c>
      <c r="V6" s="442">
        <f>'รายงาน 1 '!F15</f>
        <v>0</v>
      </c>
      <c r="W6" s="442">
        <f>'รายงาน 1 '!G15</f>
        <v>0</v>
      </c>
      <c r="X6" s="442">
        <f>'รายงาน 1 '!H15</f>
        <v>0</v>
      </c>
      <c r="Y6" s="442">
        <f>'รายงาน 1 '!I15</f>
        <v>0</v>
      </c>
      <c r="Z6" s="442">
        <f>'รายงาน 1 '!J15</f>
        <v>0</v>
      </c>
      <c r="AA6" s="442">
        <f>'รายงาน 1 '!K15</f>
        <v>0</v>
      </c>
      <c r="AB6" s="440"/>
    </row>
    <row r="7" spans="3:28">
      <c r="S7" s="442" t="str">
        <f>'รายงาน 1 '!B16</f>
        <v>สังคมศึกษา ศาสนาและ วัฒนธรรม</v>
      </c>
      <c r="T7" s="442">
        <f>'รายงาน 1 '!D16</f>
        <v>0</v>
      </c>
      <c r="U7" s="442">
        <f>'รายงาน 1 '!E16</f>
        <v>0</v>
      </c>
      <c r="V7" s="442">
        <f>'รายงาน 1 '!F16</f>
        <v>0</v>
      </c>
      <c r="W7" s="442">
        <f>'รายงาน 1 '!G16</f>
        <v>0</v>
      </c>
      <c r="X7" s="442">
        <f>'รายงาน 1 '!H16</f>
        <v>0</v>
      </c>
      <c r="Y7" s="442">
        <f>'รายงาน 1 '!I16</f>
        <v>0</v>
      </c>
      <c r="Z7" s="442">
        <f>'รายงาน 1 '!J16</f>
        <v>0</v>
      </c>
      <c r="AA7" s="442">
        <f>'รายงาน 1 '!K16</f>
        <v>0</v>
      </c>
      <c r="AB7" s="440"/>
    </row>
    <row r="8" spans="3:28">
      <c r="S8" s="442" t="str">
        <f>'รายงาน 1 '!B17</f>
        <v>ประวัติศาสตร์</v>
      </c>
      <c r="T8" s="442">
        <f>'รายงาน 1 '!D17</f>
        <v>0</v>
      </c>
      <c r="U8" s="442">
        <f>'รายงาน 1 '!E17</f>
        <v>0</v>
      </c>
      <c r="V8" s="442">
        <f>'รายงาน 1 '!F17</f>
        <v>0</v>
      </c>
      <c r="W8" s="442">
        <f>'รายงาน 1 '!G17</f>
        <v>0</v>
      </c>
      <c r="X8" s="442">
        <f>'รายงาน 1 '!H17</f>
        <v>0</v>
      </c>
      <c r="Y8" s="442">
        <f>'รายงาน 1 '!I17</f>
        <v>0</v>
      </c>
      <c r="Z8" s="442">
        <f>'รายงาน 1 '!J17</f>
        <v>0</v>
      </c>
      <c r="AA8" s="442">
        <f>'รายงาน 1 '!K17</f>
        <v>0</v>
      </c>
      <c r="AB8" s="440"/>
    </row>
    <row r="9" spans="3:28">
      <c r="S9" s="442" t="str">
        <f>'รายงาน 1 '!B18</f>
        <v>สุขศึกษาและพลศึกษา</v>
      </c>
      <c r="T9" s="442">
        <f>'รายงาน 1 '!D18</f>
        <v>0</v>
      </c>
      <c r="U9" s="442">
        <f>'รายงาน 1 '!E18</f>
        <v>0</v>
      </c>
      <c r="V9" s="442">
        <f>'รายงาน 1 '!F18</f>
        <v>0</v>
      </c>
      <c r="W9" s="442">
        <f>'รายงาน 1 '!G18</f>
        <v>0</v>
      </c>
      <c r="X9" s="442">
        <f>'รายงาน 1 '!H18</f>
        <v>0</v>
      </c>
      <c r="Y9" s="442">
        <f>'รายงาน 1 '!I18</f>
        <v>0</v>
      </c>
      <c r="Z9" s="442">
        <f>'รายงาน 1 '!J18</f>
        <v>0</v>
      </c>
      <c r="AA9" s="442">
        <f>'รายงาน 1 '!K18</f>
        <v>0</v>
      </c>
      <c r="AB9" s="440"/>
    </row>
    <row r="10" spans="3:28">
      <c r="S10" s="442" t="str">
        <f>'รายงาน 1 '!B19</f>
        <v>ศิลปะ</v>
      </c>
      <c r="T10" s="442">
        <f>'รายงาน 1 '!D19</f>
        <v>0</v>
      </c>
      <c r="U10" s="442">
        <f>'รายงาน 1 '!E19</f>
        <v>0</v>
      </c>
      <c r="V10" s="442">
        <f>'รายงาน 1 '!F19</f>
        <v>0</v>
      </c>
      <c r="W10" s="442">
        <f>'รายงาน 1 '!G19</f>
        <v>0</v>
      </c>
      <c r="X10" s="442">
        <f>'รายงาน 1 '!H19</f>
        <v>0</v>
      </c>
      <c r="Y10" s="442">
        <f>'รายงาน 1 '!I19</f>
        <v>0</v>
      </c>
      <c r="Z10" s="442">
        <f>'รายงาน 1 '!J19</f>
        <v>0</v>
      </c>
      <c r="AA10" s="442">
        <f>'รายงาน 1 '!K19</f>
        <v>0</v>
      </c>
      <c r="AB10" s="440"/>
    </row>
    <row r="11" spans="3:28">
      <c r="S11" s="442" t="str">
        <f>'รายงาน 1 '!B20</f>
        <v>การงานอาชีพ</v>
      </c>
      <c r="T11" s="442">
        <f>'รายงาน 1 '!D20</f>
        <v>0</v>
      </c>
      <c r="U11" s="442">
        <f>'รายงาน 1 '!E20</f>
        <v>0</v>
      </c>
      <c r="V11" s="442">
        <f>'รายงาน 1 '!F20</f>
        <v>0</v>
      </c>
      <c r="W11" s="442">
        <f>'รายงาน 1 '!G20</f>
        <v>0</v>
      </c>
      <c r="X11" s="442">
        <f>'รายงาน 1 '!H20</f>
        <v>0</v>
      </c>
      <c r="Y11" s="442">
        <f>'รายงาน 1 '!I20</f>
        <v>0</v>
      </c>
      <c r="Z11" s="442">
        <f>'รายงาน 1 '!J20</f>
        <v>0</v>
      </c>
      <c r="AA11" s="442">
        <f>'รายงาน 1 '!K20</f>
        <v>0</v>
      </c>
      <c r="AB11" s="440"/>
    </row>
    <row r="12" spans="3:28">
      <c r="S12" s="442" t="str">
        <f>'รายงาน 1 '!B21</f>
        <v>ภาษาอังกฤษพื้นฐาน</v>
      </c>
      <c r="T12" s="442">
        <f>'รายงาน 1 '!D21</f>
        <v>0</v>
      </c>
      <c r="U12" s="442">
        <f>'รายงาน 1 '!E21</f>
        <v>0</v>
      </c>
      <c r="V12" s="442">
        <f>'รายงาน 1 '!F21</f>
        <v>0</v>
      </c>
      <c r="W12" s="442">
        <f>'รายงาน 1 '!G21</f>
        <v>0</v>
      </c>
      <c r="X12" s="442">
        <f>'รายงาน 1 '!H21</f>
        <v>0</v>
      </c>
      <c r="Y12" s="442">
        <f>'รายงาน 1 '!I21</f>
        <v>0</v>
      </c>
      <c r="Z12" s="442">
        <f>'รายงาน 1 '!J21</f>
        <v>0</v>
      </c>
      <c r="AA12" s="442">
        <f>'รายงาน 1 '!K21</f>
        <v>0</v>
      </c>
      <c r="AB12" s="440"/>
    </row>
    <row r="13" spans="3:28">
      <c r="S13" s="442" t="str">
        <f>'รายงาน 1 '!B22</f>
        <v>ภาษาจีน</v>
      </c>
      <c r="T13" s="442">
        <f>'รายงาน 1 '!D22</f>
        <v>0</v>
      </c>
      <c r="U13" s="442">
        <f>'รายงาน 1 '!E22</f>
        <v>0</v>
      </c>
      <c r="V13" s="442">
        <f>'รายงาน 1 '!F22</f>
        <v>0</v>
      </c>
      <c r="W13" s="442">
        <f>'รายงาน 1 '!G22</f>
        <v>0</v>
      </c>
      <c r="X13" s="442">
        <f>'รายงาน 1 '!H22</f>
        <v>0</v>
      </c>
      <c r="Y13" s="442">
        <f>'รายงาน 1 '!I22</f>
        <v>0</v>
      </c>
      <c r="Z13" s="442">
        <f>'รายงาน 1 '!J22</f>
        <v>0</v>
      </c>
      <c r="AA13" s="442">
        <f>'รายงาน 1 '!K22</f>
        <v>0</v>
      </c>
      <c r="AB13" s="440"/>
    </row>
    <row r="14" spans="3:28">
      <c r="S14" s="442" t="str">
        <f>'รายงาน 1 '!B23</f>
        <v>การป้องกันการทุจริต</v>
      </c>
      <c r="T14" s="442">
        <f>'รายงาน 1 '!D23</f>
        <v>0</v>
      </c>
      <c r="U14" s="442">
        <f>'รายงาน 1 '!E23</f>
        <v>0</v>
      </c>
      <c r="V14" s="442">
        <f>'รายงาน 1 '!F23</f>
        <v>0</v>
      </c>
      <c r="W14" s="442">
        <f>'รายงาน 1 '!G23</f>
        <v>0</v>
      </c>
      <c r="X14" s="442">
        <f>'รายงาน 1 '!H23</f>
        <v>0</v>
      </c>
      <c r="Y14" s="442">
        <f>'รายงาน 1 '!I23</f>
        <v>0</v>
      </c>
      <c r="Z14" s="442">
        <f>'รายงาน 1 '!J23</f>
        <v>0</v>
      </c>
      <c r="AA14" s="442">
        <f>'รายงาน 1 '!K23</f>
        <v>0</v>
      </c>
      <c r="AB14" s="440"/>
    </row>
    <row r="15" spans="3:28">
      <c r="S15" s="442" t="str">
        <f>'รายงาน 1 '!B24</f>
        <v>ภาษาอังกฤษเพิ่มเติม</v>
      </c>
      <c r="T15" s="442">
        <f>'รายงาน 1 '!D24</f>
        <v>0</v>
      </c>
      <c r="U15" s="442">
        <f>'รายงาน 1 '!E24</f>
        <v>0</v>
      </c>
      <c r="V15" s="442">
        <f>'รายงาน 1 '!F24</f>
        <v>0</v>
      </c>
      <c r="W15" s="442">
        <f>'รายงาน 1 '!G24</f>
        <v>0</v>
      </c>
      <c r="X15" s="442">
        <f>'รายงาน 1 '!H24</f>
        <v>0</v>
      </c>
      <c r="Y15" s="442">
        <f>'รายงาน 1 '!I24</f>
        <v>0</v>
      </c>
      <c r="Z15" s="442">
        <f>'รายงาน 1 '!J24</f>
        <v>0</v>
      </c>
      <c r="AA15" s="442">
        <f>'รายงาน 1 '!K24</f>
        <v>0</v>
      </c>
      <c r="AB15" s="440"/>
    </row>
    <row r="16" spans="3:28">
      <c r="S16" s="442" t="str">
        <f>'รายงาน 1 '!B25</f>
        <v>การว่ายน้ำเพื่อการเอาชีวิตรอด</v>
      </c>
      <c r="T16" s="442">
        <f>'รายงาน 1 '!D25</f>
        <v>0</v>
      </c>
      <c r="U16" s="442">
        <f>'รายงาน 1 '!E25</f>
        <v>0</v>
      </c>
      <c r="V16" s="442">
        <f>'รายงาน 1 '!F25</f>
        <v>0</v>
      </c>
      <c r="W16" s="442">
        <f>'รายงาน 1 '!G25</f>
        <v>0</v>
      </c>
      <c r="X16" s="442">
        <f>'รายงาน 1 '!H25</f>
        <v>0</v>
      </c>
      <c r="Y16" s="442">
        <f>'รายงาน 1 '!I25</f>
        <v>0</v>
      </c>
      <c r="Z16" s="442">
        <f>'รายงาน 1 '!J25</f>
        <v>0</v>
      </c>
      <c r="AA16" s="442">
        <f>'รายงาน 1 '!K25</f>
        <v>0</v>
      </c>
      <c r="AB16" s="440"/>
    </row>
    <row r="17" spans="2:28">
      <c r="S17" s="442">
        <f>'รายงาน 1 '!B26</f>
        <v>0</v>
      </c>
      <c r="T17" s="442">
        <f>'รายงาน 1 '!D26</f>
        <v>0</v>
      </c>
      <c r="U17" s="442">
        <f>'รายงาน 1 '!E26</f>
        <v>0</v>
      </c>
      <c r="V17" s="442">
        <f>'รายงาน 1 '!F26</f>
        <v>0</v>
      </c>
      <c r="W17" s="442">
        <f>'รายงาน 1 '!G26</f>
        <v>0</v>
      </c>
      <c r="X17" s="442">
        <f>'รายงาน 1 '!H26</f>
        <v>0</v>
      </c>
      <c r="Y17" s="442">
        <f>'รายงาน 1 '!I26</f>
        <v>0</v>
      </c>
      <c r="Z17" s="442">
        <f>'รายงาน 1 '!J26</f>
        <v>0</v>
      </c>
      <c r="AA17" s="442">
        <f>'รายงาน 1 '!K26</f>
        <v>0</v>
      </c>
      <c r="AB17" s="440"/>
    </row>
    <row r="18" spans="2:28">
      <c r="S18" s="442">
        <f>'รายงาน 1 '!B27</f>
        <v>0</v>
      </c>
      <c r="T18" s="442">
        <f>'รายงาน 1 '!D27</f>
        <v>0</v>
      </c>
      <c r="U18" s="442">
        <f>'รายงาน 1 '!E27</f>
        <v>0</v>
      </c>
      <c r="V18" s="442">
        <f>'รายงาน 1 '!F27</f>
        <v>0</v>
      </c>
      <c r="W18" s="442">
        <f>'รายงาน 1 '!G27</f>
        <v>0</v>
      </c>
      <c r="X18" s="442">
        <f>'รายงาน 1 '!H27</f>
        <v>0</v>
      </c>
      <c r="Y18" s="442">
        <f>'รายงาน 1 '!I27</f>
        <v>0</v>
      </c>
      <c r="Z18" s="442">
        <f>'รายงาน 1 '!J27</f>
        <v>0</v>
      </c>
      <c r="AA18" s="442">
        <f>'รายงาน 1 '!K27</f>
        <v>0</v>
      </c>
      <c r="AB18" s="440"/>
    </row>
    <row r="21" spans="2:28">
      <c r="S21" s="442" t="s">
        <v>33</v>
      </c>
      <c r="T21" s="442" t="s">
        <v>45</v>
      </c>
    </row>
    <row r="22" spans="2:28">
      <c r="S22" s="442" t="str">
        <f>'รายงาน 1 '!B13</f>
        <v>ภาษาไทย</v>
      </c>
      <c r="T22" s="443" t="str">
        <f>'รายงาน 1 '!C13</f>
        <v/>
      </c>
    </row>
    <row r="23" spans="2:28">
      <c r="S23" s="442" t="str">
        <f>'รายงาน 1 '!B14</f>
        <v>คณิตศาสตร์</v>
      </c>
      <c r="T23" s="443" t="str">
        <f>'รายงาน 1 '!C14</f>
        <v/>
      </c>
    </row>
    <row r="24" spans="2:28" ht="33" customHeight="1">
      <c r="B24" s="238"/>
      <c r="C24" s="238" t="str">
        <f>IF('ข้อมูลพื้นฐาน  '!E8="","","ลงชื่อ                              "&amp;'ข้อมูลพื้นฐาน  '!D8)</f>
        <v>ลงชื่อ                              ครูประจำชั้น</v>
      </c>
      <c r="D24" s="238"/>
      <c r="E24" s="238"/>
      <c r="F24" s="238"/>
      <c r="G24" s="238" t="str">
        <f>IF('ข้อมูลพื้นฐาน  '!E7="","","ลงชื่อ                             "&amp;'ข้อมูลพื้นฐาน  '!D7)</f>
        <v>ลงชื่อ                             หัวหน้างานวิชาการ</v>
      </c>
      <c r="H24" s="238"/>
      <c r="I24" s="238"/>
      <c r="J24" s="238"/>
      <c r="K24" s="238"/>
      <c r="L24" s="238" t="str">
        <f>IF('ข้อมูลพื้นฐาน  '!E5="","","ลงชื่อ                                               ")</f>
        <v xml:space="preserve">ลงชื่อ                                               </v>
      </c>
      <c r="M24" s="238"/>
      <c r="N24" s="238"/>
      <c r="O24" s="238"/>
      <c r="P24" s="238"/>
      <c r="S24" s="442" t="str">
        <f>'รายงาน 1 '!B15</f>
        <v>วิทยาศาสตร์และเทคโนโลยี</v>
      </c>
      <c r="T24" s="443" t="str">
        <f>'รายงาน 1 '!C15</f>
        <v/>
      </c>
    </row>
    <row r="25" spans="2:28">
      <c r="B25" s="238"/>
      <c r="C25" s="480" t="str">
        <f>IF('ข้อมูลพื้นฐาน  '!E8="","","("&amp;'ข้อมูลพื้นฐาน  '!E8&amp;")")</f>
        <v>(นางสาวธญานี  บุสดี)</v>
      </c>
      <c r="D25" s="480"/>
      <c r="E25" s="480"/>
      <c r="F25" s="238"/>
      <c r="G25" s="480" t="str">
        <f>IF('ข้อมูลพื้นฐาน  '!E7="","","("&amp;'ข้อมูลพื้นฐาน  '!E7&amp;")")</f>
        <v>(นางสาวอารีรัตน์  เดชมา)</v>
      </c>
      <c r="H25" s="480"/>
      <c r="I25" s="480"/>
      <c r="J25" s="238"/>
      <c r="K25" s="238"/>
      <c r="L25" s="480" t="str">
        <f>IF('ข้อมูลพื้นฐาน  '!E5="","","("&amp;'ข้อมูลพื้นฐาน  '!E5&amp;")")</f>
        <v>(นายเชิดชัย  ช้ำเกตุ)</v>
      </c>
      <c r="M25" s="480"/>
      <c r="N25" s="480"/>
      <c r="O25" s="238"/>
      <c r="P25" s="238"/>
      <c r="S25" s="442" t="str">
        <f>'รายงาน 1 '!B16</f>
        <v>สังคมศึกษา ศาสนาและ วัฒนธรรม</v>
      </c>
      <c r="T25" s="443" t="str">
        <f>'รายงาน 1 '!C16</f>
        <v/>
      </c>
    </row>
    <row r="26" spans="2:28">
      <c r="B26" s="238"/>
      <c r="C26" s="240"/>
      <c r="D26" s="240"/>
      <c r="E26" s="240"/>
      <c r="F26" s="238"/>
      <c r="G26" s="240"/>
      <c r="H26" s="240"/>
      <c r="I26" s="240"/>
      <c r="J26" s="238"/>
      <c r="K26" s="481" t="str">
        <f>IF('ข้อมูลพื้นฐาน  '!E5="","","ตำแหน่ง "&amp;'ข้อมูลพื้นฐาน  '!E6&amp;'ข้อมูลพื้นฐาน  '!D3)</f>
        <v>ตำแหน่ง ผู้อำนวยการสถานศึกษาโรงเรียนวัดโฆสิตาราม</v>
      </c>
      <c r="L26" s="481"/>
      <c r="M26" s="481"/>
      <c r="N26" s="481"/>
      <c r="O26" s="481"/>
      <c r="P26" s="481"/>
      <c r="Q26" s="481"/>
      <c r="S26" s="442" t="str">
        <f>'รายงาน 1 '!B17</f>
        <v>ประวัติศาสตร์</v>
      </c>
      <c r="T26" s="443" t="str">
        <f>'รายงาน 1 '!C17</f>
        <v/>
      </c>
    </row>
    <row r="27" spans="2:28">
      <c r="C27" s="49"/>
      <c r="D27" s="49"/>
      <c r="E27" s="49"/>
      <c r="G27" s="49"/>
      <c r="H27" s="49"/>
      <c r="I27" s="49"/>
      <c r="L27" s="43"/>
      <c r="M27" s="49"/>
      <c r="N27" s="49"/>
      <c r="S27" s="442" t="str">
        <f>'รายงาน 1 '!B18</f>
        <v>สุขศึกษาและพลศึกษา</v>
      </c>
      <c r="T27" s="443" t="str">
        <f>'รายงาน 1 '!C18</f>
        <v/>
      </c>
    </row>
    <row r="28" spans="2:28">
      <c r="B28" s="479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>แผนภูมิแสดงผลสัมฤทธิ์ทางการเรียน (คะแนนเฉลี่ย)  ภาคเรียนที่ 1   ปีการศึกษา  2568</v>
      </c>
      <c r="C28" s="479"/>
      <c r="D28" s="479"/>
      <c r="E28" s="479"/>
      <c r="F28" s="479"/>
      <c r="G28" s="479"/>
      <c r="H28" s="479"/>
      <c r="I28" s="479"/>
      <c r="J28" s="479"/>
      <c r="K28" s="479"/>
      <c r="L28" s="479"/>
      <c r="M28" s="479"/>
      <c r="N28" s="479"/>
      <c r="O28" s="479"/>
      <c r="P28" s="479"/>
      <c r="S28" s="442" t="str">
        <f>'รายงาน 1 '!B19</f>
        <v>ศิลปะ</v>
      </c>
      <c r="T28" s="443" t="str">
        <f>'รายงาน 1 '!C19</f>
        <v/>
      </c>
    </row>
    <row r="29" spans="2:28">
      <c r="B29" s="479" t="str">
        <f>C3</f>
        <v>ชั้นประถมศึกษาปีที่ 1   โรงเรียนวัดโฆสิตาราม  สำนักงานเขตพื้นที่การศึกษาประถมศึกษาชัยนาท</v>
      </c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S29" s="442" t="str">
        <f>'รายงาน 1 '!B20</f>
        <v>การงานอาชีพ</v>
      </c>
      <c r="T29" s="443" t="str">
        <f>'รายงาน 1 '!C20</f>
        <v/>
      </c>
    </row>
    <row r="30" spans="2:28">
      <c r="C30" s="49"/>
      <c r="D30" s="49"/>
      <c r="E30" s="49"/>
      <c r="G30" s="49"/>
      <c r="H30" s="49"/>
      <c r="I30" s="49"/>
      <c r="L30" s="43"/>
      <c r="M30" s="49"/>
      <c r="N30" s="49"/>
      <c r="S30" s="442" t="str">
        <f>'รายงาน 1 '!B21</f>
        <v>ภาษาอังกฤษพื้นฐาน</v>
      </c>
      <c r="T30" s="443" t="str">
        <f>'รายงาน 1 '!C21</f>
        <v/>
      </c>
    </row>
    <row r="31" spans="2:28">
      <c r="C31" s="49"/>
      <c r="D31" s="49"/>
      <c r="E31" s="49"/>
      <c r="G31" s="49"/>
      <c r="H31" s="49"/>
      <c r="I31" s="49"/>
      <c r="L31" s="43"/>
      <c r="M31" s="49"/>
      <c r="N31" s="49"/>
      <c r="S31" s="442" t="str">
        <f>'รายงาน 1 '!B22</f>
        <v>ภาษาจีน</v>
      </c>
      <c r="T31" s="443" t="str">
        <f>'รายงาน 1 '!C22</f>
        <v/>
      </c>
    </row>
    <row r="32" spans="2:28">
      <c r="C32" s="49"/>
      <c r="D32" s="49"/>
      <c r="E32" s="49"/>
      <c r="G32" s="49"/>
      <c r="H32" s="49"/>
      <c r="I32" s="49"/>
      <c r="L32" s="43"/>
      <c r="M32" s="49"/>
      <c r="N32" s="49"/>
      <c r="S32" s="442" t="str">
        <f>'รายงาน 1 '!B23</f>
        <v>การป้องกันการทุจริต</v>
      </c>
      <c r="T32" s="443" t="str">
        <f>'รายงาน 1 '!C23</f>
        <v/>
      </c>
    </row>
    <row r="33" spans="3:20">
      <c r="C33" s="49"/>
      <c r="D33" s="49"/>
      <c r="E33" s="49"/>
      <c r="G33" s="49"/>
      <c r="H33" s="49"/>
      <c r="I33" s="49"/>
      <c r="L33" s="43"/>
      <c r="M33" s="49"/>
      <c r="N33" s="49"/>
      <c r="S33" s="442" t="str">
        <f>'รายงาน 1 '!B24</f>
        <v>ภาษาอังกฤษเพิ่มเติม</v>
      </c>
      <c r="T33" s="443" t="str">
        <f>'รายงาน 1 '!C24</f>
        <v/>
      </c>
    </row>
    <row r="34" spans="3:20">
      <c r="C34" s="49"/>
      <c r="D34" s="49"/>
      <c r="E34" s="49"/>
      <c r="G34" s="49"/>
      <c r="H34" s="49"/>
      <c r="I34" s="49"/>
      <c r="L34" s="43"/>
      <c r="M34" s="49"/>
      <c r="N34" s="49"/>
      <c r="S34" s="442" t="str">
        <f>'รายงาน 1 '!B25</f>
        <v>การว่ายน้ำเพื่อการเอาชีวิตรอด</v>
      </c>
      <c r="T34" s="443" t="str">
        <f>'รายงาน 1 '!C25</f>
        <v/>
      </c>
    </row>
    <row r="35" spans="3:20">
      <c r="C35" s="49"/>
      <c r="D35" s="49"/>
      <c r="E35" s="49"/>
      <c r="G35" s="49"/>
      <c r="H35" s="49"/>
      <c r="I35" s="49"/>
      <c r="L35" s="43"/>
      <c r="M35" s="49"/>
      <c r="N35" s="49"/>
      <c r="S35" s="442">
        <f>'รายงาน 1 '!B26</f>
        <v>0</v>
      </c>
      <c r="T35" s="443" t="str">
        <f>'รายงาน 1 '!C26</f>
        <v/>
      </c>
    </row>
    <row r="36" spans="3:20">
      <c r="C36" s="49"/>
      <c r="D36" s="49"/>
      <c r="E36" s="49"/>
      <c r="G36" s="49"/>
      <c r="H36" s="49"/>
      <c r="I36" s="49"/>
      <c r="L36" s="43"/>
      <c r="M36" s="49"/>
      <c r="N36" s="49"/>
      <c r="S36" s="442">
        <f>'รายงาน 1 '!B27</f>
        <v>0</v>
      </c>
      <c r="T36" s="443" t="str">
        <f>'รายงาน 1 '!C27</f>
        <v/>
      </c>
    </row>
    <row r="37" spans="3:20">
      <c r="C37" s="49"/>
      <c r="D37" s="49"/>
      <c r="E37" s="49"/>
      <c r="G37" s="49"/>
      <c r="H37" s="49"/>
      <c r="I37" s="49"/>
      <c r="L37" s="43"/>
      <c r="M37" s="49"/>
      <c r="N37" s="49"/>
      <c r="T37" s="237"/>
    </row>
    <row r="38" spans="3:20">
      <c r="C38" s="49"/>
      <c r="D38" s="49"/>
      <c r="E38" s="49"/>
      <c r="G38" s="49"/>
      <c r="H38" s="49"/>
      <c r="I38" s="49"/>
      <c r="L38" s="43"/>
      <c r="M38" s="49"/>
      <c r="N38" s="49"/>
      <c r="T38" s="237"/>
    </row>
    <row r="39" spans="3:20">
      <c r="C39" s="49"/>
      <c r="D39" s="49"/>
      <c r="E39" s="49"/>
      <c r="G39" s="49"/>
      <c r="H39" s="49"/>
      <c r="I39" s="49"/>
      <c r="L39" s="43"/>
      <c r="M39" s="49"/>
      <c r="N39" s="49"/>
      <c r="T39" s="237"/>
    </row>
    <row r="40" spans="3:20">
      <c r="C40" s="49"/>
      <c r="D40" s="49"/>
      <c r="E40" s="49"/>
      <c r="G40" s="49"/>
      <c r="H40" s="49"/>
      <c r="I40" s="49"/>
      <c r="L40" s="43"/>
      <c r="M40" s="49"/>
      <c r="N40" s="49"/>
      <c r="T40" s="237"/>
    </row>
    <row r="41" spans="3:20">
      <c r="C41" s="49"/>
      <c r="D41" s="49"/>
      <c r="E41" s="49"/>
      <c r="G41" s="49"/>
      <c r="H41" s="49"/>
      <c r="I41" s="49"/>
      <c r="L41" s="43"/>
      <c r="M41" s="49"/>
      <c r="N41" s="49"/>
      <c r="T41" s="237"/>
    </row>
    <row r="42" spans="3:20">
      <c r="C42" s="49"/>
      <c r="D42" s="49"/>
      <c r="E42" s="49"/>
      <c r="G42" s="49"/>
      <c r="H42" s="49"/>
      <c r="I42" s="49"/>
      <c r="L42" s="43"/>
      <c r="M42" s="49"/>
      <c r="N42" s="49"/>
      <c r="T42" s="237"/>
    </row>
    <row r="43" spans="3:20">
      <c r="C43" s="49"/>
      <c r="D43" s="49"/>
      <c r="E43" s="49"/>
      <c r="G43" s="49"/>
      <c r="H43" s="49"/>
      <c r="I43" s="49"/>
      <c r="L43" s="43"/>
      <c r="M43" s="49"/>
      <c r="N43" s="49"/>
      <c r="T43" s="237"/>
    </row>
    <row r="44" spans="3:20">
      <c r="C44" s="49"/>
      <c r="D44" s="49"/>
      <c r="E44" s="49"/>
      <c r="G44" s="49"/>
      <c r="H44" s="49"/>
      <c r="I44" s="49"/>
      <c r="L44" s="43"/>
      <c r="M44" s="49"/>
      <c r="N44" s="49"/>
      <c r="T44" s="237"/>
    </row>
    <row r="45" spans="3:20">
      <c r="C45" s="49"/>
      <c r="D45" s="49"/>
      <c r="E45" s="49"/>
      <c r="G45" s="49"/>
      <c r="H45" s="49"/>
      <c r="I45" s="49"/>
      <c r="L45" s="43"/>
      <c r="M45" s="49"/>
      <c r="N45" s="49"/>
      <c r="T45" s="237"/>
    </row>
    <row r="46" spans="3:20">
      <c r="C46" s="49"/>
      <c r="D46" s="49"/>
      <c r="E46" s="49"/>
      <c r="G46" s="49"/>
      <c r="H46" s="49"/>
      <c r="I46" s="49"/>
      <c r="L46" s="43"/>
      <c r="M46" s="49"/>
      <c r="N46" s="49"/>
      <c r="T46" s="237"/>
    </row>
    <row r="47" spans="3:20">
      <c r="C47" s="49"/>
      <c r="D47" s="49"/>
      <c r="E47" s="49"/>
      <c r="G47" s="49"/>
      <c r="H47" s="49"/>
      <c r="I47" s="49"/>
      <c r="L47" s="43"/>
      <c r="M47" s="49"/>
      <c r="N47" s="49"/>
      <c r="T47" s="237"/>
    </row>
    <row r="48" spans="3:20"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T48" s="237"/>
    </row>
    <row r="49" spans="2:20" ht="27" customHeight="1">
      <c r="B49" s="238"/>
      <c r="C49" s="239" t="str">
        <f>C24</f>
        <v>ลงชื่อ                              ครูประจำชั้น</v>
      </c>
      <c r="D49" s="239"/>
      <c r="E49" s="239"/>
      <c r="F49" s="239"/>
      <c r="G49" s="239" t="str">
        <f>G24</f>
        <v>ลงชื่อ                             หัวหน้างานวิชาการ</v>
      </c>
      <c r="H49" s="239"/>
      <c r="I49" s="239"/>
      <c r="J49" s="239"/>
      <c r="K49" s="239"/>
      <c r="L49" s="239" t="str">
        <f>L24</f>
        <v xml:space="preserve">ลงชื่อ                                               </v>
      </c>
      <c r="M49" s="239"/>
      <c r="N49" s="239"/>
      <c r="O49" s="239"/>
      <c r="P49" s="239"/>
      <c r="Q49" s="43"/>
      <c r="T49" s="237"/>
    </row>
    <row r="50" spans="2:20">
      <c r="B50" s="238"/>
      <c r="C50" s="480" t="str">
        <f>C25</f>
        <v>(นางสาวธญานี  บุสดี)</v>
      </c>
      <c r="D50" s="480"/>
      <c r="E50" s="480"/>
      <c r="F50" s="239"/>
      <c r="G50" s="480" t="str">
        <f>G25</f>
        <v>(นางสาวอารีรัตน์  เดชมา)</v>
      </c>
      <c r="H50" s="480"/>
      <c r="I50" s="480"/>
      <c r="J50" s="239"/>
      <c r="K50" s="239"/>
      <c r="L50" s="480" t="str">
        <f>L25</f>
        <v>(นายเชิดชัย  ช้ำเกตุ)</v>
      </c>
      <c r="M50" s="480"/>
      <c r="N50" s="480"/>
      <c r="O50" s="239"/>
      <c r="P50" s="239"/>
      <c r="Q50" s="43"/>
      <c r="T50" s="237"/>
    </row>
    <row r="51" spans="2:20">
      <c r="B51" s="238"/>
      <c r="C51" s="239"/>
      <c r="D51" s="239"/>
      <c r="E51" s="239"/>
      <c r="F51" s="239"/>
      <c r="G51" s="239"/>
      <c r="H51" s="239"/>
      <c r="I51" s="239"/>
      <c r="J51" s="239"/>
      <c r="K51" s="481" t="str">
        <f>K26</f>
        <v>ตำแหน่ง ผู้อำนวยการสถานศึกษาโรงเรียนวัดโฆสิตาราม</v>
      </c>
      <c r="L51" s="482"/>
      <c r="M51" s="482"/>
      <c r="N51" s="482"/>
      <c r="O51" s="482"/>
      <c r="P51" s="482"/>
      <c r="Q51" s="482"/>
      <c r="T51" s="237"/>
    </row>
  </sheetData>
  <sheetProtection password="CF69" sheet="1" objects="1" scenarios="1" formatCells="0" formatColumns="0" formatRows="0"/>
  <mergeCells count="12">
    <mergeCell ref="K26:Q26"/>
    <mergeCell ref="K51:Q51"/>
    <mergeCell ref="B28:P28"/>
    <mergeCell ref="B29:P29"/>
    <mergeCell ref="C50:E50"/>
    <mergeCell ref="G50:I50"/>
    <mergeCell ref="L50:N50"/>
    <mergeCell ref="C2:P2"/>
    <mergeCell ref="C3:P3"/>
    <mergeCell ref="C25:E25"/>
    <mergeCell ref="G25:I25"/>
    <mergeCell ref="L25:N25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83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113"/>
      <c r="M1" s="113"/>
      <c r="N1" s="113"/>
      <c r="O1" s="113"/>
      <c r="P1" s="113"/>
      <c r="Q1" s="113"/>
      <c r="R1" s="113"/>
      <c r="S1" s="19"/>
    </row>
    <row r="2" spans="1:19" ht="18.95" customHeight="1">
      <c r="A2" s="484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1โรงเรียนวัดโฆสิตารามสำนักงานเขตพื้นที่การศึกษาประถมศึกษาชัยนาท</v>
      </c>
      <c r="B2" s="484"/>
      <c r="C2" s="484"/>
      <c r="D2" s="483"/>
      <c r="E2" s="483"/>
      <c r="F2" s="483"/>
      <c r="G2" s="483"/>
      <c r="H2" s="483"/>
      <c r="I2" s="483"/>
      <c r="J2" s="483"/>
      <c r="K2" s="483"/>
      <c r="L2" s="113"/>
      <c r="M2" s="113"/>
      <c r="N2" s="113"/>
      <c r="O2" s="113"/>
      <c r="P2" s="113"/>
      <c r="Q2" s="113"/>
      <c r="R2" s="113"/>
      <c r="S2" s="19"/>
    </row>
    <row r="3" spans="1:19" ht="21" customHeight="1">
      <c r="A3" s="467" t="s">
        <v>2</v>
      </c>
      <c r="B3" s="477" t="s">
        <v>28</v>
      </c>
      <c r="C3" s="467" t="s">
        <v>6</v>
      </c>
      <c r="D3" s="475" t="s">
        <v>52</v>
      </c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19"/>
    </row>
    <row r="4" spans="1:19" ht="21" customHeight="1">
      <c r="A4" s="467"/>
      <c r="B4" s="478"/>
      <c r="C4" s="467"/>
      <c r="D4" s="105" t="str">
        <f>'ข้อมูลพื้นฐาน  '!$C$13</f>
        <v>ไทย</v>
      </c>
      <c r="E4" s="105" t="str">
        <f>'ข้อมูลพื้นฐาน  '!$C$14</f>
        <v>คณิต</v>
      </c>
      <c r="F4" s="105" t="str">
        <f>'ข้อมูลพื้นฐาน  '!$C$15</f>
        <v>วิทย์</v>
      </c>
      <c r="G4" s="105" t="str">
        <f>'ข้อมูลพื้นฐาน  '!$C$16</f>
        <v>สังคม</v>
      </c>
      <c r="H4" s="105" t="str">
        <f>'ข้อมูลพื้นฐาน  '!$C$17</f>
        <v>ประวัติ</v>
      </c>
      <c r="I4" s="105" t="str">
        <f>'ข้อมูลพื้นฐาน  '!$C$18</f>
        <v>พละ</v>
      </c>
      <c r="J4" s="105" t="str">
        <f>'ข้อมูลพื้นฐาน  '!$C$19</f>
        <v>ศิลปะ</v>
      </c>
      <c r="K4" s="105" t="str">
        <f>'ข้อมูลพื้นฐาน  '!$C$20</f>
        <v>การงาน</v>
      </c>
      <c r="L4" s="105" t="str">
        <f>'ข้อมูลพื้นฐาน  '!$C$21</f>
        <v>อังกฤษ</v>
      </c>
      <c r="M4" s="105" t="str">
        <f>'ข้อมูลพื้นฐาน  '!$C$22</f>
        <v>จีน</v>
      </c>
      <c r="N4" s="105" t="str">
        <f>'ข้อมูลพื้นฐาน  '!$C$23</f>
        <v>ต้านทุจริต</v>
      </c>
      <c r="O4" s="105" t="str">
        <f>'ข้อมูลพื้นฐาน  '!$C$24</f>
        <v>อังกฤษ</v>
      </c>
      <c r="P4" s="105" t="str">
        <f>'ข้อมูลพื้นฐาน  '!$C$25</f>
        <v>พละ</v>
      </c>
      <c r="Q4" s="105">
        <f>'ข้อมูลพื้นฐาน  '!$C$26</f>
        <v>0</v>
      </c>
      <c r="R4" s="105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5">
        <f>IF(คะแนนสอบ!C6="","",คะแนนสอบ!C6)</f>
        <v>2375</v>
      </c>
      <c r="C5" s="36" t="str">
        <f>IF(คะแนนสอบ!D6="","",คะแนนสอบ!D6)</f>
        <v>เด็กชายณัฐชนน  รอบรู้</v>
      </c>
      <c r="D5" s="114" t="str">
        <f>'04'!I6</f>
        <v/>
      </c>
      <c r="E5" s="114" t="str">
        <f>'04'!P6</f>
        <v/>
      </c>
      <c r="F5" s="114" t="str">
        <f>'04'!W6</f>
        <v/>
      </c>
      <c r="G5" s="114" t="str">
        <f>'04'!AD6</f>
        <v/>
      </c>
      <c r="H5" s="114" t="str">
        <f>'04'!AK6</f>
        <v/>
      </c>
      <c r="I5" s="114" t="str">
        <f>'04'!AR6</f>
        <v/>
      </c>
      <c r="J5" s="114" t="str">
        <f>'04'!AY6</f>
        <v/>
      </c>
      <c r="K5" s="111" t="str">
        <f>'04'!BF6</f>
        <v/>
      </c>
      <c r="L5" s="114" t="str">
        <f>'04'!BM6</f>
        <v/>
      </c>
      <c r="M5" s="114" t="str">
        <f>'04'!BT6</f>
        <v/>
      </c>
      <c r="N5" s="114" t="str">
        <f>'04'!CA6</f>
        <v/>
      </c>
      <c r="O5" s="114" t="str">
        <f>'04'!CH6</f>
        <v/>
      </c>
      <c r="P5" s="114" t="str">
        <f>'04'!CO6</f>
        <v/>
      </c>
      <c r="Q5" s="114" t="str">
        <f>'04'!CV6</f>
        <v/>
      </c>
      <c r="R5" s="111" t="str">
        <f>'04'!DC6</f>
        <v/>
      </c>
      <c r="S5" s="25"/>
    </row>
    <row r="6" spans="1:19" s="26" customFormat="1" ht="15.95" customHeight="1">
      <c r="A6" s="27">
        <v>2</v>
      </c>
      <c r="B6" s="35">
        <f>IF(คะแนนสอบ!C7="","",คะแนนสอบ!C7)</f>
        <v>2376</v>
      </c>
      <c r="C6" s="36" t="str">
        <f>IF(คะแนนสอบ!D7="","",คะแนนสอบ!D7)</f>
        <v>เด็กชายฐิติภัทร  สุภะผล</v>
      </c>
      <c r="D6" s="114" t="str">
        <f>'04'!I7</f>
        <v/>
      </c>
      <c r="E6" s="114" t="str">
        <f>'04'!P7</f>
        <v/>
      </c>
      <c r="F6" s="114" t="str">
        <f>'04'!W7</f>
        <v/>
      </c>
      <c r="G6" s="114" t="str">
        <f>'04'!AD7</f>
        <v/>
      </c>
      <c r="H6" s="114" t="str">
        <f>'04'!AK7</f>
        <v/>
      </c>
      <c r="I6" s="114" t="str">
        <f>'04'!AR7</f>
        <v/>
      </c>
      <c r="J6" s="114" t="str">
        <f>'04'!AY7</f>
        <v/>
      </c>
      <c r="K6" s="111" t="str">
        <f>'04'!BF7</f>
        <v/>
      </c>
      <c r="L6" s="114" t="str">
        <f>'04'!BM7</f>
        <v/>
      </c>
      <c r="M6" s="114" t="str">
        <f>'04'!BT7</f>
        <v/>
      </c>
      <c r="N6" s="114" t="str">
        <f>'04'!CA7</f>
        <v/>
      </c>
      <c r="O6" s="114" t="str">
        <f>'04'!CH7</f>
        <v/>
      </c>
      <c r="P6" s="114" t="str">
        <f>'04'!CO7</f>
        <v/>
      </c>
      <c r="Q6" s="114" t="str">
        <f>'04'!CV7</f>
        <v/>
      </c>
      <c r="R6" s="111" t="str">
        <f>'04'!DC7</f>
        <v/>
      </c>
      <c r="S6" s="25"/>
    </row>
    <row r="7" spans="1:19" s="26" customFormat="1" ht="15.95" customHeight="1">
      <c r="A7" s="27">
        <v>3</v>
      </c>
      <c r="B7" s="35">
        <f>IF(คะแนนสอบ!C8="","",คะแนนสอบ!C8)</f>
        <v>2377</v>
      </c>
      <c r="C7" s="36" t="str">
        <f>IF(คะแนนสอบ!D8="","",คะแนนสอบ!D8)</f>
        <v>เด็กชายเอกภพ  งานสลุง</v>
      </c>
      <c r="D7" s="114" t="str">
        <f>'04'!I8</f>
        <v/>
      </c>
      <c r="E7" s="114" t="str">
        <f>'04'!P8</f>
        <v/>
      </c>
      <c r="F7" s="114" t="str">
        <f>'04'!W8</f>
        <v/>
      </c>
      <c r="G7" s="114" t="str">
        <f>'04'!AD8</f>
        <v/>
      </c>
      <c r="H7" s="114" t="str">
        <f>'04'!AK8</f>
        <v/>
      </c>
      <c r="I7" s="114" t="str">
        <f>'04'!AR8</f>
        <v/>
      </c>
      <c r="J7" s="114" t="str">
        <f>'04'!AY8</f>
        <v/>
      </c>
      <c r="K7" s="111" t="str">
        <f>'04'!BF8</f>
        <v/>
      </c>
      <c r="L7" s="114" t="str">
        <f>'04'!BM8</f>
        <v/>
      </c>
      <c r="M7" s="114" t="str">
        <f>'04'!BT8</f>
        <v/>
      </c>
      <c r="N7" s="114" t="str">
        <f>'04'!CA8</f>
        <v/>
      </c>
      <c r="O7" s="114" t="str">
        <f>'04'!CH8</f>
        <v/>
      </c>
      <c r="P7" s="114" t="str">
        <f>'04'!CO8</f>
        <v/>
      </c>
      <c r="Q7" s="114" t="str">
        <f>'04'!CV8</f>
        <v/>
      </c>
      <c r="R7" s="111" t="str">
        <f>'04'!DC8</f>
        <v/>
      </c>
      <c r="S7" s="25"/>
    </row>
    <row r="8" spans="1:19" s="26" customFormat="1" ht="15.95" customHeight="1">
      <c r="A8" s="27">
        <v>4</v>
      </c>
      <c r="B8" s="35">
        <f>IF(คะแนนสอบ!C9="","",คะแนนสอบ!C9)</f>
        <v>2378</v>
      </c>
      <c r="C8" s="36" t="str">
        <f>IF(คะแนนสอบ!D9="","",คะแนนสอบ!D9)</f>
        <v>เด็กชายธนกฤติ  อินวกูล</v>
      </c>
      <c r="D8" s="114" t="str">
        <f>'04'!I9</f>
        <v/>
      </c>
      <c r="E8" s="114" t="str">
        <f>'04'!P9</f>
        <v/>
      </c>
      <c r="F8" s="114" t="str">
        <f>'04'!W9</f>
        <v/>
      </c>
      <c r="G8" s="114" t="str">
        <f>'04'!AD9</f>
        <v/>
      </c>
      <c r="H8" s="114" t="str">
        <f>'04'!AK9</f>
        <v/>
      </c>
      <c r="I8" s="114" t="str">
        <f>'04'!AR9</f>
        <v/>
      </c>
      <c r="J8" s="114" t="str">
        <f>'04'!AY9</f>
        <v/>
      </c>
      <c r="K8" s="111" t="str">
        <f>'04'!BF9</f>
        <v/>
      </c>
      <c r="L8" s="114" t="str">
        <f>'04'!BM9</f>
        <v/>
      </c>
      <c r="M8" s="114" t="str">
        <f>'04'!BT9</f>
        <v/>
      </c>
      <c r="N8" s="114" t="str">
        <f>'04'!CA9</f>
        <v/>
      </c>
      <c r="O8" s="114" t="str">
        <f>'04'!CH9</f>
        <v/>
      </c>
      <c r="P8" s="114" t="str">
        <f>'04'!CO9</f>
        <v/>
      </c>
      <c r="Q8" s="114" t="str">
        <f>'04'!CV9</f>
        <v/>
      </c>
      <c r="R8" s="111" t="str">
        <f>'04'!DC9</f>
        <v/>
      </c>
      <c r="S8" s="25"/>
    </row>
    <row r="9" spans="1:19" s="26" customFormat="1" ht="15.95" customHeight="1">
      <c r="A9" s="27">
        <v>5</v>
      </c>
      <c r="B9" s="35">
        <f>IF(คะแนนสอบ!C10="","",คะแนนสอบ!C10)</f>
        <v>2379</v>
      </c>
      <c r="C9" s="36" t="str">
        <f>IF(คะแนนสอบ!D10="","",คะแนนสอบ!D10)</f>
        <v>เด็กชายปภาวิน  มังคะลา</v>
      </c>
      <c r="D9" s="114" t="str">
        <f>'04'!I10</f>
        <v/>
      </c>
      <c r="E9" s="114" t="str">
        <f>'04'!P10</f>
        <v/>
      </c>
      <c r="F9" s="114" t="str">
        <f>'04'!W10</f>
        <v/>
      </c>
      <c r="G9" s="114" t="str">
        <f>'04'!AD10</f>
        <v/>
      </c>
      <c r="H9" s="114" t="str">
        <f>'04'!AK10</f>
        <v/>
      </c>
      <c r="I9" s="114" t="str">
        <f>'04'!AR10</f>
        <v/>
      </c>
      <c r="J9" s="114" t="str">
        <f>'04'!AY10</f>
        <v/>
      </c>
      <c r="K9" s="111" t="str">
        <f>'04'!BF10</f>
        <v/>
      </c>
      <c r="L9" s="114" t="str">
        <f>'04'!BM10</f>
        <v/>
      </c>
      <c r="M9" s="114" t="str">
        <f>'04'!BT10</f>
        <v/>
      </c>
      <c r="N9" s="114" t="str">
        <f>'04'!CA10</f>
        <v/>
      </c>
      <c r="O9" s="114" t="str">
        <f>'04'!CH10</f>
        <v/>
      </c>
      <c r="P9" s="114" t="str">
        <f>'04'!CO10</f>
        <v/>
      </c>
      <c r="Q9" s="114" t="str">
        <f>'04'!CV10</f>
        <v/>
      </c>
      <c r="R9" s="111" t="str">
        <f>'04'!DC10</f>
        <v/>
      </c>
      <c r="S9" s="25"/>
    </row>
    <row r="10" spans="1:19" s="26" customFormat="1" ht="15.95" customHeight="1">
      <c r="A10" s="27">
        <v>6</v>
      </c>
      <c r="B10" s="35">
        <f>IF(คะแนนสอบ!C11="","",คะแนนสอบ!C11)</f>
        <v>2380</v>
      </c>
      <c r="C10" s="36" t="str">
        <f>IF(คะแนนสอบ!D11="","",คะแนนสอบ!D11)</f>
        <v>เด็กชายธนกฤต  แย้มพรม</v>
      </c>
      <c r="D10" s="114" t="str">
        <f>'04'!I11</f>
        <v/>
      </c>
      <c r="E10" s="114" t="str">
        <f>'04'!P11</f>
        <v/>
      </c>
      <c r="F10" s="114" t="str">
        <f>'04'!W11</f>
        <v/>
      </c>
      <c r="G10" s="114" t="str">
        <f>'04'!AD11</f>
        <v/>
      </c>
      <c r="H10" s="114" t="str">
        <f>'04'!AK11</f>
        <v/>
      </c>
      <c r="I10" s="114" t="str">
        <f>'04'!AR11</f>
        <v/>
      </c>
      <c r="J10" s="114" t="str">
        <f>'04'!AY11</f>
        <v/>
      </c>
      <c r="K10" s="111" t="str">
        <f>'04'!BF11</f>
        <v/>
      </c>
      <c r="L10" s="114" t="str">
        <f>'04'!BM11</f>
        <v/>
      </c>
      <c r="M10" s="114" t="str">
        <f>'04'!BT11</f>
        <v/>
      </c>
      <c r="N10" s="114" t="str">
        <f>'04'!CA11</f>
        <v/>
      </c>
      <c r="O10" s="114" t="str">
        <f>'04'!CH11</f>
        <v/>
      </c>
      <c r="P10" s="114" t="str">
        <f>'04'!CO11</f>
        <v/>
      </c>
      <c r="Q10" s="114" t="str">
        <f>'04'!CV11</f>
        <v/>
      </c>
      <c r="R10" s="111" t="str">
        <f>'04'!DC11</f>
        <v/>
      </c>
      <c r="S10" s="25"/>
    </row>
    <row r="11" spans="1:19" s="26" customFormat="1" ht="15.95" customHeight="1">
      <c r="A11" s="27">
        <v>7</v>
      </c>
      <c r="B11" s="35">
        <f>IF(คะแนนสอบ!C12="","",คะแนนสอบ!C12)</f>
        <v>2381</v>
      </c>
      <c r="C11" s="36" t="str">
        <f>IF(คะแนนสอบ!D12="","",คะแนนสอบ!D12)</f>
        <v>เด็กชายอัศวิน  พูลพร</v>
      </c>
      <c r="D11" s="114" t="str">
        <f>'04'!I12</f>
        <v/>
      </c>
      <c r="E11" s="114" t="str">
        <f>'04'!P12</f>
        <v/>
      </c>
      <c r="F11" s="114" t="str">
        <f>'04'!W12</f>
        <v/>
      </c>
      <c r="G11" s="114" t="str">
        <f>'04'!AD12</f>
        <v/>
      </c>
      <c r="H11" s="114" t="str">
        <f>'04'!AK12</f>
        <v/>
      </c>
      <c r="I11" s="114" t="str">
        <f>'04'!AR12</f>
        <v/>
      </c>
      <c r="J11" s="114" t="str">
        <f>'04'!AY12</f>
        <v/>
      </c>
      <c r="K11" s="111" t="str">
        <f>'04'!BF12</f>
        <v/>
      </c>
      <c r="L11" s="114" t="str">
        <f>'04'!BM12</f>
        <v/>
      </c>
      <c r="M11" s="114" t="str">
        <f>'04'!BT12</f>
        <v/>
      </c>
      <c r="N11" s="114" t="str">
        <f>'04'!CA12</f>
        <v/>
      </c>
      <c r="O11" s="114" t="str">
        <f>'04'!CH12</f>
        <v/>
      </c>
      <c r="P11" s="114" t="str">
        <f>'04'!CO12</f>
        <v/>
      </c>
      <c r="Q11" s="114" t="str">
        <f>'04'!CV12</f>
        <v/>
      </c>
      <c r="R11" s="111" t="str">
        <f>'04'!DC12</f>
        <v/>
      </c>
      <c r="S11" s="25"/>
    </row>
    <row r="12" spans="1:19" s="26" customFormat="1" ht="15.95" customHeight="1">
      <c r="A12" s="27">
        <v>8</v>
      </c>
      <c r="B12" s="35">
        <f>IF(คะแนนสอบ!C13="","",คะแนนสอบ!C13)</f>
        <v>2382</v>
      </c>
      <c r="C12" s="36" t="str">
        <f>IF(คะแนนสอบ!D13="","",คะแนนสอบ!D13)</f>
        <v>เด็กหญิงจารุพิชญา  ธัญญเจริญ</v>
      </c>
      <c r="D12" s="114" t="str">
        <f>'04'!I13</f>
        <v/>
      </c>
      <c r="E12" s="114" t="str">
        <f>'04'!P13</f>
        <v/>
      </c>
      <c r="F12" s="114" t="str">
        <f>'04'!W13</f>
        <v/>
      </c>
      <c r="G12" s="114" t="str">
        <f>'04'!AD13</f>
        <v/>
      </c>
      <c r="H12" s="114" t="str">
        <f>'04'!AK13</f>
        <v/>
      </c>
      <c r="I12" s="114" t="str">
        <f>'04'!AR13</f>
        <v/>
      </c>
      <c r="J12" s="114" t="str">
        <f>'04'!AY13</f>
        <v/>
      </c>
      <c r="K12" s="111" t="str">
        <f>'04'!BF13</f>
        <v/>
      </c>
      <c r="L12" s="114" t="str">
        <f>'04'!BM13</f>
        <v/>
      </c>
      <c r="M12" s="114" t="str">
        <f>'04'!BT13</f>
        <v/>
      </c>
      <c r="N12" s="114" t="str">
        <f>'04'!CA13</f>
        <v/>
      </c>
      <c r="O12" s="114" t="str">
        <f>'04'!CH13</f>
        <v/>
      </c>
      <c r="P12" s="114" t="str">
        <f>'04'!CO13</f>
        <v/>
      </c>
      <c r="Q12" s="114" t="str">
        <f>'04'!CV13</f>
        <v/>
      </c>
      <c r="R12" s="111" t="str">
        <f>'04'!DC13</f>
        <v/>
      </c>
      <c r="S12" s="25"/>
    </row>
    <row r="13" spans="1:19" s="26" customFormat="1" ht="15.95" customHeight="1">
      <c r="A13" s="27">
        <v>9</v>
      </c>
      <c r="B13" s="35">
        <f>IF(คะแนนสอบ!C14="","",คะแนนสอบ!C14)</f>
        <v>2383</v>
      </c>
      <c r="C13" s="36" t="str">
        <f>IF(คะแนนสอบ!D14="","",คะแนนสอบ!D14)</f>
        <v>เด็กหญิงนันท์นภัส  เจียมพัว</v>
      </c>
      <c r="D13" s="114" t="str">
        <f>'04'!I14</f>
        <v/>
      </c>
      <c r="E13" s="114" t="str">
        <f>'04'!P14</f>
        <v/>
      </c>
      <c r="F13" s="114" t="str">
        <f>'04'!W14</f>
        <v/>
      </c>
      <c r="G13" s="114" t="str">
        <f>'04'!AD14</f>
        <v/>
      </c>
      <c r="H13" s="114" t="str">
        <f>'04'!AK14</f>
        <v/>
      </c>
      <c r="I13" s="114" t="str">
        <f>'04'!AR14</f>
        <v/>
      </c>
      <c r="J13" s="114" t="str">
        <f>'04'!AY14</f>
        <v/>
      </c>
      <c r="K13" s="111" t="str">
        <f>'04'!BF14</f>
        <v/>
      </c>
      <c r="L13" s="114" t="str">
        <f>'04'!BM14</f>
        <v/>
      </c>
      <c r="M13" s="114" t="str">
        <f>'04'!BT14</f>
        <v/>
      </c>
      <c r="N13" s="114" t="str">
        <f>'04'!CA14</f>
        <v/>
      </c>
      <c r="O13" s="114" t="str">
        <f>'04'!CH14</f>
        <v/>
      </c>
      <c r="P13" s="114" t="str">
        <f>'04'!CO14</f>
        <v/>
      </c>
      <c r="Q13" s="114" t="str">
        <f>'04'!CV14</f>
        <v/>
      </c>
      <c r="R13" s="111" t="str">
        <f>'04'!DC14</f>
        <v/>
      </c>
      <c r="S13" s="25"/>
    </row>
    <row r="14" spans="1:19" s="26" customFormat="1" ht="15.95" customHeight="1">
      <c r="A14" s="27">
        <v>10</v>
      </c>
      <c r="B14" s="35">
        <f>IF(คะแนนสอบ!C15="","",คะแนนสอบ!C15)</f>
        <v>2384</v>
      </c>
      <c r="C14" s="36" t="str">
        <f>IF(คะแนนสอบ!D15="","",คะแนนสอบ!D15)</f>
        <v>เด็กหญิงปภาดา  แก่นมั่น</v>
      </c>
      <c r="D14" s="114" t="str">
        <f>'04'!I15</f>
        <v/>
      </c>
      <c r="E14" s="114" t="str">
        <f>'04'!P15</f>
        <v/>
      </c>
      <c r="F14" s="114" t="str">
        <f>'04'!W15</f>
        <v/>
      </c>
      <c r="G14" s="114" t="str">
        <f>'04'!AD15</f>
        <v/>
      </c>
      <c r="H14" s="114" t="str">
        <f>'04'!AK15</f>
        <v/>
      </c>
      <c r="I14" s="114" t="str">
        <f>'04'!AR15</f>
        <v/>
      </c>
      <c r="J14" s="114" t="str">
        <f>'04'!AY15</f>
        <v/>
      </c>
      <c r="K14" s="111" t="str">
        <f>'04'!BF15</f>
        <v/>
      </c>
      <c r="L14" s="114" t="str">
        <f>'04'!BM15</f>
        <v/>
      </c>
      <c r="M14" s="114" t="str">
        <f>'04'!BT15</f>
        <v/>
      </c>
      <c r="N14" s="114" t="str">
        <f>'04'!CA15</f>
        <v/>
      </c>
      <c r="O14" s="114" t="str">
        <f>'04'!CH15</f>
        <v/>
      </c>
      <c r="P14" s="114" t="str">
        <f>'04'!CO15</f>
        <v/>
      </c>
      <c r="Q14" s="114" t="str">
        <f>'04'!CV15</f>
        <v/>
      </c>
      <c r="R14" s="111" t="str">
        <f>'04'!DC15</f>
        <v/>
      </c>
      <c r="S14" s="25"/>
    </row>
    <row r="15" spans="1:19" s="26" customFormat="1" ht="15.95" customHeight="1">
      <c r="A15" s="27">
        <v>11</v>
      </c>
      <c r="B15" s="35">
        <f>IF(คะแนนสอบ!C16="","",คะแนนสอบ!C16)</f>
        <v>2385</v>
      </c>
      <c r="C15" s="36" t="str">
        <f>IF(คะแนนสอบ!D16="","",คะแนนสอบ!D16)</f>
        <v>เด็กหญิงกชพร  กล้อยกลิ้ง</v>
      </c>
      <c r="D15" s="114" t="str">
        <f>'04'!I16</f>
        <v/>
      </c>
      <c r="E15" s="114" t="str">
        <f>'04'!P16</f>
        <v/>
      </c>
      <c r="F15" s="114" t="str">
        <f>'04'!W16</f>
        <v/>
      </c>
      <c r="G15" s="114" t="str">
        <f>'04'!AD16</f>
        <v/>
      </c>
      <c r="H15" s="114" t="str">
        <f>'04'!AK16</f>
        <v/>
      </c>
      <c r="I15" s="114" t="str">
        <f>'04'!AR16</f>
        <v/>
      </c>
      <c r="J15" s="114" t="str">
        <f>'04'!AY16</f>
        <v/>
      </c>
      <c r="K15" s="111" t="str">
        <f>'04'!BF16</f>
        <v/>
      </c>
      <c r="L15" s="114" t="str">
        <f>'04'!BM16</f>
        <v/>
      </c>
      <c r="M15" s="114" t="str">
        <f>'04'!BT16</f>
        <v/>
      </c>
      <c r="N15" s="114" t="str">
        <f>'04'!CA16</f>
        <v/>
      </c>
      <c r="O15" s="114" t="str">
        <f>'04'!CH16</f>
        <v/>
      </c>
      <c r="P15" s="114" t="str">
        <f>'04'!CO16</f>
        <v/>
      </c>
      <c r="Q15" s="114" t="str">
        <f>'04'!CV16</f>
        <v/>
      </c>
      <c r="R15" s="111" t="str">
        <f>'04'!DC16</f>
        <v/>
      </c>
      <c r="S15" s="25"/>
    </row>
    <row r="16" spans="1:19" s="26" customFormat="1" ht="15.95" customHeight="1">
      <c r="A16" s="27">
        <v>12</v>
      </c>
      <c r="B16" s="35">
        <f>IF(คะแนนสอบ!C17="","",คะแนนสอบ!C17)</f>
        <v>2386</v>
      </c>
      <c r="C16" s="36" t="str">
        <f>IF(คะแนนสอบ!D17="","",คะแนนสอบ!D17)</f>
        <v>เด็กหญิงณัฏฐธิดา  วุฒิชัยรังสรรค์</v>
      </c>
      <c r="D16" s="114" t="str">
        <f>'04'!I17</f>
        <v/>
      </c>
      <c r="E16" s="114" t="str">
        <f>'04'!P17</f>
        <v/>
      </c>
      <c r="F16" s="114" t="str">
        <f>'04'!W17</f>
        <v/>
      </c>
      <c r="G16" s="114" t="str">
        <f>'04'!AD17</f>
        <v/>
      </c>
      <c r="H16" s="114" t="str">
        <f>'04'!AK17</f>
        <v/>
      </c>
      <c r="I16" s="114" t="str">
        <f>'04'!AR17</f>
        <v/>
      </c>
      <c r="J16" s="114" t="str">
        <f>'04'!AY17</f>
        <v/>
      </c>
      <c r="K16" s="111" t="str">
        <f>'04'!BF17</f>
        <v/>
      </c>
      <c r="L16" s="114" t="str">
        <f>'04'!BM17</f>
        <v/>
      </c>
      <c r="M16" s="114" t="str">
        <f>'04'!BT17</f>
        <v/>
      </c>
      <c r="N16" s="114" t="str">
        <f>'04'!CA17</f>
        <v/>
      </c>
      <c r="O16" s="114" t="str">
        <f>'04'!CH17</f>
        <v/>
      </c>
      <c r="P16" s="114" t="str">
        <f>'04'!CO17</f>
        <v/>
      </c>
      <c r="Q16" s="114" t="str">
        <f>'04'!CV17</f>
        <v/>
      </c>
      <c r="R16" s="111" t="str">
        <f>'04'!DC17</f>
        <v/>
      </c>
      <c r="S16" s="25"/>
    </row>
    <row r="17" spans="1:19" s="26" customFormat="1" ht="15.95" customHeight="1">
      <c r="A17" s="27">
        <v>13</v>
      </c>
      <c r="B17" s="35">
        <f>IF(คะแนนสอบ!C18="","",คะแนนสอบ!C18)</f>
        <v>2387</v>
      </c>
      <c r="C17" s="36" t="str">
        <f>IF(คะแนนสอบ!D18="","",คะแนนสอบ!D18)</f>
        <v>เด็กหญิงกมลธิดา  แท่งทอง</v>
      </c>
      <c r="D17" s="114" t="str">
        <f>'04'!I18</f>
        <v/>
      </c>
      <c r="E17" s="114" t="str">
        <f>'04'!P18</f>
        <v/>
      </c>
      <c r="F17" s="114" t="str">
        <f>'04'!W18</f>
        <v/>
      </c>
      <c r="G17" s="114" t="str">
        <f>'04'!AD18</f>
        <v/>
      </c>
      <c r="H17" s="114" t="str">
        <f>'04'!AK18</f>
        <v/>
      </c>
      <c r="I17" s="114" t="str">
        <f>'04'!AR18</f>
        <v/>
      </c>
      <c r="J17" s="114" t="str">
        <f>'04'!AY18</f>
        <v/>
      </c>
      <c r="K17" s="111" t="str">
        <f>'04'!BF18</f>
        <v/>
      </c>
      <c r="L17" s="114" t="str">
        <f>'04'!BM18</f>
        <v/>
      </c>
      <c r="M17" s="114" t="str">
        <f>'04'!BT18</f>
        <v/>
      </c>
      <c r="N17" s="114" t="str">
        <f>'04'!CA18</f>
        <v/>
      </c>
      <c r="O17" s="114" t="str">
        <f>'04'!CH18</f>
        <v/>
      </c>
      <c r="P17" s="114" t="str">
        <f>'04'!CO18</f>
        <v/>
      </c>
      <c r="Q17" s="114" t="str">
        <f>'04'!CV18</f>
        <v/>
      </c>
      <c r="R17" s="111" t="str">
        <f>'04'!DC18</f>
        <v/>
      </c>
      <c r="S17" s="25"/>
    </row>
    <row r="18" spans="1:19" s="26" customFormat="1" ht="15.95" customHeight="1">
      <c r="A18" s="27">
        <v>14</v>
      </c>
      <c r="B18" s="35">
        <f>IF(คะแนนสอบ!C19="","",คะแนนสอบ!C19)</f>
        <v>2426</v>
      </c>
      <c r="C18" s="36" t="str">
        <f>IF(คะแนนสอบ!D19="","",คะแนนสอบ!D19)</f>
        <v>เด็กชายธีรดล  กรานวงษ์</v>
      </c>
      <c r="D18" s="114" t="str">
        <f>'04'!I19</f>
        <v/>
      </c>
      <c r="E18" s="114" t="str">
        <f>'04'!P19</f>
        <v/>
      </c>
      <c r="F18" s="114" t="str">
        <f>'04'!W19</f>
        <v/>
      </c>
      <c r="G18" s="114" t="str">
        <f>'04'!AD19</f>
        <v/>
      </c>
      <c r="H18" s="114" t="str">
        <f>'04'!AK19</f>
        <v/>
      </c>
      <c r="I18" s="114" t="str">
        <f>'04'!AR19</f>
        <v/>
      </c>
      <c r="J18" s="114" t="str">
        <f>'04'!AY19</f>
        <v/>
      </c>
      <c r="K18" s="111" t="str">
        <f>'04'!BF19</f>
        <v/>
      </c>
      <c r="L18" s="114" t="str">
        <f>'04'!BM19</f>
        <v/>
      </c>
      <c r="M18" s="114" t="str">
        <f>'04'!BT19</f>
        <v/>
      </c>
      <c r="N18" s="114" t="str">
        <f>'04'!CA19</f>
        <v/>
      </c>
      <c r="O18" s="114" t="str">
        <f>'04'!CH19</f>
        <v/>
      </c>
      <c r="P18" s="114" t="str">
        <f>'04'!CO19</f>
        <v/>
      </c>
      <c r="Q18" s="114" t="str">
        <f>'04'!CV19</f>
        <v/>
      </c>
      <c r="R18" s="111" t="str">
        <f>'04'!DC19</f>
        <v/>
      </c>
      <c r="S18" s="25"/>
    </row>
    <row r="19" spans="1:19" s="26" customFormat="1" ht="15.95" customHeight="1">
      <c r="A19" s="27">
        <v>15</v>
      </c>
      <c r="B19" s="35">
        <f>IF(คะแนนสอบ!C20="","",คะแนนสอบ!C20)</f>
        <v>2427</v>
      </c>
      <c r="C19" s="36" t="str">
        <f>IF(คะแนนสอบ!D20="","",คะแนนสอบ!D20)</f>
        <v>เด็กชายเอกรัตน์  ศุกประเสริฐ</v>
      </c>
      <c r="D19" s="114" t="str">
        <f>'04'!I20</f>
        <v/>
      </c>
      <c r="E19" s="114" t="str">
        <f>'04'!P20</f>
        <v/>
      </c>
      <c r="F19" s="114" t="str">
        <f>'04'!W20</f>
        <v/>
      </c>
      <c r="G19" s="114" t="str">
        <f>'04'!AD20</f>
        <v/>
      </c>
      <c r="H19" s="114" t="str">
        <f>'04'!AK20</f>
        <v/>
      </c>
      <c r="I19" s="114" t="str">
        <f>'04'!AR20</f>
        <v/>
      </c>
      <c r="J19" s="114" t="str">
        <f>'04'!AY20</f>
        <v/>
      </c>
      <c r="K19" s="111" t="str">
        <f>'04'!BF20</f>
        <v/>
      </c>
      <c r="L19" s="114" t="str">
        <f>'04'!BM20</f>
        <v/>
      </c>
      <c r="M19" s="114" t="str">
        <f>'04'!BT20</f>
        <v/>
      </c>
      <c r="N19" s="114" t="str">
        <f>'04'!CA20</f>
        <v/>
      </c>
      <c r="O19" s="114" t="str">
        <f>'04'!CH20</f>
        <v/>
      </c>
      <c r="P19" s="114" t="str">
        <f>'04'!CO20</f>
        <v/>
      </c>
      <c r="Q19" s="114" t="str">
        <f>'04'!CV20</f>
        <v/>
      </c>
      <c r="R19" s="111" t="str">
        <f>'04'!DC20</f>
        <v/>
      </c>
      <c r="S19" s="25"/>
    </row>
    <row r="20" spans="1:19" s="26" customFormat="1" ht="15.95" customHeight="1">
      <c r="A20" s="27">
        <v>16</v>
      </c>
      <c r="B20" s="35">
        <f>IF(คะแนนสอบ!C21="","",คะแนนสอบ!C21)</f>
        <v>2428</v>
      </c>
      <c r="C20" s="36" t="str">
        <f>IF(คะแนนสอบ!D21="","",คะแนนสอบ!D21)</f>
        <v>เด็กชายจารุวัฒน์  จั่นหนู</v>
      </c>
      <c r="D20" s="114" t="str">
        <f>'04'!I21</f>
        <v/>
      </c>
      <c r="E20" s="114" t="str">
        <f>'04'!P21</f>
        <v/>
      </c>
      <c r="F20" s="114" t="str">
        <f>'04'!W21</f>
        <v/>
      </c>
      <c r="G20" s="114" t="str">
        <f>'04'!AD21</f>
        <v/>
      </c>
      <c r="H20" s="114" t="str">
        <f>'04'!AK21</f>
        <v/>
      </c>
      <c r="I20" s="114" t="str">
        <f>'04'!AR21</f>
        <v/>
      </c>
      <c r="J20" s="114" t="str">
        <f>'04'!AY21</f>
        <v/>
      </c>
      <c r="K20" s="111" t="str">
        <f>'04'!BF21</f>
        <v/>
      </c>
      <c r="L20" s="114" t="str">
        <f>'04'!BM21</f>
        <v/>
      </c>
      <c r="M20" s="114" t="str">
        <f>'04'!BT21</f>
        <v/>
      </c>
      <c r="N20" s="114" t="str">
        <f>'04'!CA21</f>
        <v/>
      </c>
      <c r="O20" s="114" t="str">
        <f>'04'!CH21</f>
        <v/>
      </c>
      <c r="P20" s="114" t="str">
        <f>'04'!CO21</f>
        <v/>
      </c>
      <c r="Q20" s="114" t="str">
        <f>'04'!CV21</f>
        <v/>
      </c>
      <c r="R20" s="111" t="str">
        <f>'04'!DC21</f>
        <v/>
      </c>
      <c r="S20" s="25"/>
    </row>
    <row r="21" spans="1:19" s="26" customFormat="1" ht="15.95" customHeight="1">
      <c r="A21" s="27">
        <v>17</v>
      </c>
      <c r="B21" s="35">
        <f>IF(คะแนนสอบ!C22="","",คะแนนสอบ!C22)</f>
        <v>2484</v>
      </c>
      <c r="C21" s="36" t="str">
        <f>IF(คะแนนสอบ!D22="","",คะแนนสอบ!D22)</f>
        <v>เด็กหญิงกวิสรา  ยอดย้อย</v>
      </c>
      <c r="D21" s="114" t="str">
        <f>'04'!I22</f>
        <v/>
      </c>
      <c r="E21" s="114" t="str">
        <f>'04'!P22</f>
        <v/>
      </c>
      <c r="F21" s="114" t="str">
        <f>'04'!W22</f>
        <v/>
      </c>
      <c r="G21" s="114" t="str">
        <f>'04'!AD22</f>
        <v/>
      </c>
      <c r="H21" s="114" t="str">
        <f>'04'!AK22</f>
        <v/>
      </c>
      <c r="I21" s="114" t="str">
        <f>'04'!AR22</f>
        <v/>
      </c>
      <c r="J21" s="114" t="str">
        <f>'04'!AY22</f>
        <v/>
      </c>
      <c r="K21" s="111" t="str">
        <f>'04'!BF22</f>
        <v/>
      </c>
      <c r="L21" s="114" t="str">
        <f>'04'!BM22</f>
        <v/>
      </c>
      <c r="M21" s="114" t="str">
        <f>'04'!BT22</f>
        <v/>
      </c>
      <c r="N21" s="114" t="str">
        <f>'04'!CA22</f>
        <v/>
      </c>
      <c r="O21" s="114" t="str">
        <f>'04'!CH22</f>
        <v/>
      </c>
      <c r="P21" s="114" t="str">
        <f>'04'!CO22</f>
        <v/>
      </c>
      <c r="Q21" s="114" t="str">
        <f>'04'!CV22</f>
        <v/>
      </c>
      <c r="R21" s="111" t="str">
        <f>'04'!DC22</f>
        <v/>
      </c>
      <c r="S21" s="25"/>
    </row>
    <row r="22" spans="1:19" s="26" customFormat="1" ht="15.95" customHeight="1">
      <c r="A22" s="27">
        <v>18</v>
      </c>
      <c r="B22" s="35">
        <f>IF(คะแนนสอบ!C23="","",คะแนนสอบ!C23)</f>
        <v>2485</v>
      </c>
      <c r="C22" s="36" t="str">
        <f>IF(คะแนนสอบ!D23="","",คะแนนสอบ!D23)</f>
        <v>เด็กชายกิตติคุณ  สิทธิกูล</v>
      </c>
      <c r="D22" s="114" t="str">
        <f>'04'!I23</f>
        <v/>
      </c>
      <c r="E22" s="114" t="str">
        <f>'04'!P23</f>
        <v/>
      </c>
      <c r="F22" s="114" t="str">
        <f>'04'!W23</f>
        <v/>
      </c>
      <c r="G22" s="114" t="str">
        <f>'04'!AD23</f>
        <v/>
      </c>
      <c r="H22" s="114" t="str">
        <f>'04'!AK23</f>
        <v/>
      </c>
      <c r="I22" s="114" t="str">
        <f>'04'!AR23</f>
        <v/>
      </c>
      <c r="J22" s="114" t="str">
        <f>'04'!AY23</f>
        <v/>
      </c>
      <c r="K22" s="111" t="str">
        <f>'04'!BF23</f>
        <v/>
      </c>
      <c r="L22" s="114" t="str">
        <f>'04'!BM23</f>
        <v/>
      </c>
      <c r="M22" s="114" t="str">
        <f>'04'!BT23</f>
        <v/>
      </c>
      <c r="N22" s="114" t="str">
        <f>'04'!CA23</f>
        <v/>
      </c>
      <c r="O22" s="114" t="str">
        <f>'04'!CH23</f>
        <v/>
      </c>
      <c r="P22" s="114" t="str">
        <f>'04'!CO23</f>
        <v/>
      </c>
      <c r="Q22" s="114" t="str">
        <f>'04'!CV23</f>
        <v/>
      </c>
      <c r="R22" s="111" t="str">
        <f>'04'!DC23</f>
        <v/>
      </c>
      <c r="S22" s="25"/>
    </row>
    <row r="23" spans="1:19" s="26" customFormat="1" ht="15.95" customHeight="1">
      <c r="A23" s="27">
        <v>19</v>
      </c>
      <c r="B23" s="35">
        <f>IF(คะแนนสอบ!C24="","",คะแนนสอบ!C24)</f>
        <v>2486</v>
      </c>
      <c r="C23" s="36" t="str">
        <f>IF(คะแนนสอบ!D24="","",คะแนนสอบ!D24)</f>
        <v>เด็กชายปรัตถกร  พูลพิพัฒน์</v>
      </c>
      <c r="D23" s="114" t="str">
        <f>'04'!I24</f>
        <v/>
      </c>
      <c r="E23" s="114" t="str">
        <f>'04'!P24</f>
        <v/>
      </c>
      <c r="F23" s="114" t="str">
        <f>'04'!W24</f>
        <v/>
      </c>
      <c r="G23" s="114" t="str">
        <f>'04'!AD24</f>
        <v/>
      </c>
      <c r="H23" s="114" t="str">
        <f>'04'!AK24</f>
        <v/>
      </c>
      <c r="I23" s="114" t="str">
        <f>'04'!AR24</f>
        <v/>
      </c>
      <c r="J23" s="114" t="str">
        <f>'04'!AY24</f>
        <v/>
      </c>
      <c r="K23" s="111" t="str">
        <f>'04'!BF24</f>
        <v/>
      </c>
      <c r="L23" s="114" t="str">
        <f>'04'!BM24</f>
        <v/>
      </c>
      <c r="M23" s="114" t="str">
        <f>'04'!BT24</f>
        <v/>
      </c>
      <c r="N23" s="114" t="str">
        <f>'04'!CA24</f>
        <v/>
      </c>
      <c r="O23" s="114" t="str">
        <f>'04'!CH24</f>
        <v/>
      </c>
      <c r="P23" s="114" t="str">
        <f>'04'!CO24</f>
        <v/>
      </c>
      <c r="Q23" s="114" t="str">
        <f>'04'!CV24</f>
        <v/>
      </c>
      <c r="R23" s="111" t="str">
        <f>'04'!DC24</f>
        <v/>
      </c>
      <c r="S23" s="25"/>
    </row>
    <row r="24" spans="1:19" s="26" customFormat="1" ht="15.95" customHeight="1">
      <c r="A24" s="27">
        <v>20</v>
      </c>
      <c r="B24" s="35" t="str">
        <f>IF(คะแนนสอบ!C25="","",คะแนนสอบ!C25)</f>
        <v/>
      </c>
      <c r="C24" s="36" t="str">
        <f>IF(คะแนนสอบ!D25="","",คะแนนสอบ!D25)</f>
        <v/>
      </c>
      <c r="D24" s="114" t="str">
        <f>'04'!I25</f>
        <v/>
      </c>
      <c r="E24" s="114" t="str">
        <f>'04'!P25</f>
        <v/>
      </c>
      <c r="F24" s="114" t="str">
        <f>'04'!W25</f>
        <v/>
      </c>
      <c r="G24" s="114" t="str">
        <f>'04'!AD25</f>
        <v/>
      </c>
      <c r="H24" s="114" t="str">
        <f>'04'!AK25</f>
        <v/>
      </c>
      <c r="I24" s="114" t="str">
        <f>'04'!AR25</f>
        <v/>
      </c>
      <c r="J24" s="114" t="str">
        <f>'04'!AY25</f>
        <v/>
      </c>
      <c r="K24" s="111" t="str">
        <f>'04'!BF25</f>
        <v/>
      </c>
      <c r="L24" s="114" t="str">
        <f>'04'!BM25</f>
        <v/>
      </c>
      <c r="M24" s="114" t="str">
        <f>'04'!BT25</f>
        <v/>
      </c>
      <c r="N24" s="114" t="str">
        <f>'04'!CA25</f>
        <v/>
      </c>
      <c r="O24" s="114" t="str">
        <f>'04'!CH25</f>
        <v/>
      </c>
      <c r="P24" s="114" t="str">
        <f>'04'!CO25</f>
        <v/>
      </c>
      <c r="Q24" s="114" t="str">
        <f>'04'!CV25</f>
        <v/>
      </c>
      <c r="R24" s="111" t="str">
        <f>'04'!DC25</f>
        <v/>
      </c>
      <c r="S24" s="25"/>
    </row>
    <row r="25" spans="1:19" s="26" customFormat="1" ht="15.95" customHeight="1">
      <c r="A25" s="27">
        <v>21</v>
      </c>
      <c r="B25" s="35" t="str">
        <f>IF(คะแนนสอบ!C26="","",คะแนนสอบ!C26)</f>
        <v/>
      </c>
      <c r="C25" s="36" t="str">
        <f>IF(คะแนนสอบ!D26="","",คะแนนสอบ!D26)</f>
        <v/>
      </c>
      <c r="D25" s="114" t="str">
        <f>'04'!I26</f>
        <v/>
      </c>
      <c r="E25" s="114" t="str">
        <f>'04'!P26</f>
        <v/>
      </c>
      <c r="F25" s="114" t="str">
        <f>'04'!W26</f>
        <v/>
      </c>
      <c r="G25" s="114" t="str">
        <f>'04'!AD26</f>
        <v/>
      </c>
      <c r="H25" s="114" t="str">
        <f>'04'!AK26</f>
        <v/>
      </c>
      <c r="I25" s="114" t="str">
        <f>'04'!AR26</f>
        <v/>
      </c>
      <c r="J25" s="114" t="str">
        <f>'04'!AY26</f>
        <v/>
      </c>
      <c r="K25" s="111" t="str">
        <f>'04'!BF26</f>
        <v/>
      </c>
      <c r="L25" s="114" t="str">
        <f>'04'!BM26</f>
        <v/>
      </c>
      <c r="M25" s="114" t="str">
        <f>'04'!BT26</f>
        <v/>
      </c>
      <c r="N25" s="114" t="str">
        <f>'04'!CA26</f>
        <v/>
      </c>
      <c r="O25" s="114" t="str">
        <f>'04'!CH26</f>
        <v/>
      </c>
      <c r="P25" s="114" t="str">
        <f>'04'!CO26</f>
        <v/>
      </c>
      <c r="Q25" s="114" t="str">
        <f>'04'!CV26</f>
        <v/>
      </c>
      <c r="R25" s="111" t="str">
        <f>'04'!DC26</f>
        <v/>
      </c>
      <c r="S25" s="25"/>
    </row>
    <row r="26" spans="1:19" s="26" customFormat="1" ht="15.95" customHeight="1">
      <c r="A26" s="27">
        <v>22</v>
      </c>
      <c r="B26" s="35" t="str">
        <f>IF(คะแนนสอบ!C27="","",คะแนนสอบ!C27)</f>
        <v/>
      </c>
      <c r="C26" s="36" t="str">
        <f>IF(คะแนนสอบ!D27="","",คะแนนสอบ!D27)</f>
        <v/>
      </c>
      <c r="D26" s="114" t="str">
        <f>'04'!I27</f>
        <v/>
      </c>
      <c r="E26" s="114" t="str">
        <f>'04'!P27</f>
        <v/>
      </c>
      <c r="F26" s="114" t="str">
        <f>'04'!W27</f>
        <v/>
      </c>
      <c r="G26" s="114" t="str">
        <f>'04'!AD27</f>
        <v/>
      </c>
      <c r="H26" s="114" t="str">
        <f>'04'!AK27</f>
        <v/>
      </c>
      <c r="I26" s="114" t="str">
        <f>'04'!AR27</f>
        <v/>
      </c>
      <c r="J26" s="114" t="str">
        <f>'04'!AY27</f>
        <v/>
      </c>
      <c r="K26" s="111" t="str">
        <f>'04'!BF27</f>
        <v/>
      </c>
      <c r="L26" s="114" t="str">
        <f>'04'!BM27</f>
        <v/>
      </c>
      <c r="M26" s="114" t="str">
        <f>'04'!BT27</f>
        <v/>
      </c>
      <c r="N26" s="114" t="str">
        <f>'04'!CA27</f>
        <v/>
      </c>
      <c r="O26" s="114" t="str">
        <f>'04'!CH27</f>
        <v/>
      </c>
      <c r="P26" s="114" t="str">
        <f>'04'!CO27</f>
        <v/>
      </c>
      <c r="Q26" s="114" t="str">
        <f>'04'!CV27</f>
        <v/>
      </c>
      <c r="R26" s="111" t="str">
        <f>'04'!DC27</f>
        <v/>
      </c>
      <c r="S26" s="25"/>
    </row>
    <row r="27" spans="1:19" s="26" customFormat="1" ht="15.95" customHeight="1">
      <c r="A27" s="27">
        <v>23</v>
      </c>
      <c r="B27" s="35" t="str">
        <f>IF(คะแนนสอบ!C28="","",คะแนนสอบ!C28)</f>
        <v/>
      </c>
      <c r="C27" s="36" t="str">
        <f>IF(คะแนนสอบ!D28="","",คะแนนสอบ!D28)</f>
        <v/>
      </c>
      <c r="D27" s="114" t="str">
        <f>'04'!I28</f>
        <v/>
      </c>
      <c r="E27" s="114" t="str">
        <f>'04'!P28</f>
        <v/>
      </c>
      <c r="F27" s="114" t="str">
        <f>'04'!W28</f>
        <v/>
      </c>
      <c r="G27" s="114" t="str">
        <f>'04'!AD28</f>
        <v/>
      </c>
      <c r="H27" s="114" t="str">
        <f>'04'!AK28</f>
        <v/>
      </c>
      <c r="I27" s="114" t="str">
        <f>'04'!AR28</f>
        <v/>
      </c>
      <c r="J27" s="114" t="str">
        <f>'04'!AY28</f>
        <v/>
      </c>
      <c r="K27" s="111" t="str">
        <f>'04'!BF28</f>
        <v/>
      </c>
      <c r="L27" s="114" t="str">
        <f>'04'!BM28</f>
        <v/>
      </c>
      <c r="M27" s="114" t="str">
        <f>'04'!BT28</f>
        <v/>
      </c>
      <c r="N27" s="114" t="str">
        <f>'04'!CA28</f>
        <v/>
      </c>
      <c r="O27" s="114" t="str">
        <f>'04'!CH28</f>
        <v/>
      </c>
      <c r="P27" s="114" t="str">
        <f>'04'!CO28</f>
        <v/>
      </c>
      <c r="Q27" s="114" t="str">
        <f>'04'!CV28</f>
        <v/>
      </c>
      <c r="R27" s="111" t="str">
        <f>'04'!DC28</f>
        <v/>
      </c>
      <c r="S27" s="25"/>
    </row>
    <row r="28" spans="1:19" s="26" customFormat="1" ht="15.95" customHeight="1">
      <c r="A28" s="27">
        <v>24</v>
      </c>
      <c r="B28" s="35" t="str">
        <f>IF(คะแนนสอบ!C29="","",คะแนนสอบ!C29)</f>
        <v/>
      </c>
      <c r="C28" s="36" t="str">
        <f>IF(คะแนนสอบ!D29="","",คะแนนสอบ!D29)</f>
        <v/>
      </c>
      <c r="D28" s="114" t="str">
        <f>'04'!I29</f>
        <v/>
      </c>
      <c r="E28" s="114" t="str">
        <f>'04'!P29</f>
        <v/>
      </c>
      <c r="F28" s="114" t="str">
        <f>'04'!W29</f>
        <v/>
      </c>
      <c r="G28" s="114" t="str">
        <f>'04'!AD29</f>
        <v/>
      </c>
      <c r="H28" s="114" t="str">
        <f>'04'!AK29</f>
        <v/>
      </c>
      <c r="I28" s="114" t="str">
        <f>'04'!AR29</f>
        <v/>
      </c>
      <c r="J28" s="114" t="str">
        <f>'04'!AY29</f>
        <v/>
      </c>
      <c r="K28" s="111" t="str">
        <f>'04'!BF29</f>
        <v/>
      </c>
      <c r="L28" s="114" t="str">
        <f>'04'!BM29</f>
        <v/>
      </c>
      <c r="M28" s="114" t="str">
        <f>'04'!BT29</f>
        <v/>
      </c>
      <c r="N28" s="114" t="str">
        <f>'04'!CA29</f>
        <v/>
      </c>
      <c r="O28" s="114" t="str">
        <f>'04'!CH29</f>
        <v/>
      </c>
      <c r="P28" s="114" t="str">
        <f>'04'!CO29</f>
        <v/>
      </c>
      <c r="Q28" s="114" t="str">
        <f>'04'!CV29</f>
        <v/>
      </c>
      <c r="R28" s="111" t="str">
        <f>'04'!DC29</f>
        <v/>
      </c>
      <c r="S28" s="25"/>
    </row>
    <row r="29" spans="1:19" s="26" customFormat="1" ht="15.95" customHeight="1">
      <c r="A29" s="27">
        <v>25</v>
      </c>
      <c r="B29" s="35" t="str">
        <f>IF(คะแนนสอบ!C30="","",คะแนนสอบ!C30)</f>
        <v/>
      </c>
      <c r="C29" s="36" t="str">
        <f>IF(คะแนนสอบ!D30="","",คะแนนสอบ!D30)</f>
        <v/>
      </c>
      <c r="D29" s="114" t="str">
        <f>'04'!I30</f>
        <v/>
      </c>
      <c r="E29" s="114" t="str">
        <f>'04'!P30</f>
        <v/>
      </c>
      <c r="F29" s="114" t="str">
        <f>'04'!W30</f>
        <v/>
      </c>
      <c r="G29" s="114" t="str">
        <f>'04'!AD30</f>
        <v/>
      </c>
      <c r="H29" s="114" t="str">
        <f>'04'!AK30</f>
        <v/>
      </c>
      <c r="I29" s="114" t="str">
        <f>'04'!AR30</f>
        <v/>
      </c>
      <c r="J29" s="114" t="str">
        <f>'04'!AY30</f>
        <v/>
      </c>
      <c r="K29" s="111" t="str">
        <f>'04'!BF30</f>
        <v/>
      </c>
      <c r="L29" s="114" t="str">
        <f>'04'!BM30</f>
        <v/>
      </c>
      <c r="M29" s="114" t="str">
        <f>'04'!BT30</f>
        <v/>
      </c>
      <c r="N29" s="114" t="str">
        <f>'04'!CA30</f>
        <v/>
      </c>
      <c r="O29" s="114" t="str">
        <f>'04'!CH30</f>
        <v/>
      </c>
      <c r="P29" s="114" t="str">
        <f>'04'!CO30</f>
        <v/>
      </c>
      <c r="Q29" s="114" t="str">
        <f>'04'!CV30</f>
        <v/>
      </c>
      <c r="R29" s="111" t="str">
        <f>'04'!DC30</f>
        <v/>
      </c>
      <c r="S29" s="25"/>
    </row>
    <row r="30" spans="1:19" s="26" customFormat="1" ht="15.95" customHeight="1">
      <c r="A30" s="27">
        <v>26</v>
      </c>
      <c r="B30" s="35" t="str">
        <f>IF(คะแนนสอบ!C31="","",คะแนนสอบ!C31)</f>
        <v/>
      </c>
      <c r="C30" s="36" t="str">
        <f>IF(คะแนนสอบ!D31="","",คะแนนสอบ!D31)</f>
        <v/>
      </c>
      <c r="D30" s="114" t="str">
        <f>'04'!I31</f>
        <v/>
      </c>
      <c r="E30" s="114" t="str">
        <f>'04'!P31</f>
        <v/>
      </c>
      <c r="F30" s="114" t="str">
        <f>'04'!W31</f>
        <v/>
      </c>
      <c r="G30" s="114" t="str">
        <f>'04'!AD31</f>
        <v/>
      </c>
      <c r="H30" s="114" t="str">
        <f>'04'!AK31</f>
        <v/>
      </c>
      <c r="I30" s="114" t="str">
        <f>'04'!AR31</f>
        <v/>
      </c>
      <c r="J30" s="114" t="str">
        <f>'04'!AY31</f>
        <v/>
      </c>
      <c r="K30" s="111" t="str">
        <f>'04'!BF31</f>
        <v/>
      </c>
      <c r="L30" s="114" t="str">
        <f>'04'!BM31</f>
        <v/>
      </c>
      <c r="M30" s="114" t="str">
        <f>'04'!BT31</f>
        <v/>
      </c>
      <c r="N30" s="114" t="str">
        <f>'04'!CA31</f>
        <v/>
      </c>
      <c r="O30" s="114" t="str">
        <f>'04'!CH31</f>
        <v/>
      </c>
      <c r="P30" s="114" t="str">
        <f>'04'!CO31</f>
        <v/>
      </c>
      <c r="Q30" s="114" t="str">
        <f>'04'!CV31</f>
        <v/>
      </c>
      <c r="R30" s="111" t="str">
        <f>'04'!DC31</f>
        <v/>
      </c>
      <c r="S30" s="25"/>
    </row>
    <row r="31" spans="1:19" s="26" customFormat="1" ht="15.95" customHeight="1">
      <c r="A31" s="27">
        <v>27</v>
      </c>
      <c r="B31" s="35" t="str">
        <f>IF(คะแนนสอบ!C32="","",คะแนนสอบ!C32)</f>
        <v/>
      </c>
      <c r="C31" s="36" t="str">
        <f>IF(คะแนนสอบ!D32="","",คะแนนสอบ!D32)</f>
        <v/>
      </c>
      <c r="D31" s="114" t="str">
        <f>'04'!I32</f>
        <v/>
      </c>
      <c r="E31" s="114" t="str">
        <f>'04'!P32</f>
        <v/>
      </c>
      <c r="F31" s="114" t="str">
        <f>'04'!W32</f>
        <v/>
      </c>
      <c r="G31" s="114" t="str">
        <f>'04'!AD32</f>
        <v/>
      </c>
      <c r="H31" s="114" t="str">
        <f>'04'!AK32</f>
        <v/>
      </c>
      <c r="I31" s="114" t="str">
        <f>'04'!AR32</f>
        <v/>
      </c>
      <c r="J31" s="114" t="str">
        <f>'04'!AY32</f>
        <v/>
      </c>
      <c r="K31" s="111" t="str">
        <f>'04'!BF32</f>
        <v/>
      </c>
      <c r="L31" s="114" t="str">
        <f>'04'!BM32</f>
        <v/>
      </c>
      <c r="M31" s="114" t="str">
        <f>'04'!BT32</f>
        <v/>
      </c>
      <c r="N31" s="114" t="str">
        <f>'04'!CA32</f>
        <v/>
      </c>
      <c r="O31" s="114" t="str">
        <f>'04'!CH32</f>
        <v/>
      </c>
      <c r="P31" s="114" t="str">
        <f>'04'!CO32</f>
        <v/>
      </c>
      <c r="Q31" s="114" t="str">
        <f>'04'!CV32</f>
        <v/>
      </c>
      <c r="R31" s="111" t="str">
        <f>'04'!DC32</f>
        <v/>
      </c>
      <c r="S31" s="25"/>
    </row>
    <row r="32" spans="1:19" s="26" customFormat="1" ht="15.95" customHeight="1">
      <c r="A32" s="27">
        <v>28</v>
      </c>
      <c r="B32" s="35" t="str">
        <f>IF(คะแนนสอบ!C33="","",คะแนนสอบ!C33)</f>
        <v/>
      </c>
      <c r="C32" s="36" t="str">
        <f>IF(คะแนนสอบ!D33="","",คะแนนสอบ!D33)</f>
        <v/>
      </c>
      <c r="D32" s="114" t="str">
        <f>'04'!I33</f>
        <v/>
      </c>
      <c r="E32" s="114" t="str">
        <f>'04'!P33</f>
        <v/>
      </c>
      <c r="F32" s="114" t="str">
        <f>'04'!W33</f>
        <v/>
      </c>
      <c r="G32" s="114" t="str">
        <f>'04'!AD33</f>
        <v/>
      </c>
      <c r="H32" s="114" t="str">
        <f>'04'!AK33</f>
        <v/>
      </c>
      <c r="I32" s="114" t="str">
        <f>'04'!AR33</f>
        <v/>
      </c>
      <c r="J32" s="114" t="str">
        <f>'04'!AY33</f>
        <v/>
      </c>
      <c r="K32" s="111" t="str">
        <f>'04'!BF33</f>
        <v/>
      </c>
      <c r="L32" s="114" t="str">
        <f>'04'!BM33</f>
        <v/>
      </c>
      <c r="M32" s="114" t="str">
        <f>'04'!BT33</f>
        <v/>
      </c>
      <c r="N32" s="114" t="str">
        <f>'04'!CA33</f>
        <v/>
      </c>
      <c r="O32" s="114" t="str">
        <f>'04'!CH33</f>
        <v/>
      </c>
      <c r="P32" s="114" t="str">
        <f>'04'!CO33</f>
        <v/>
      </c>
      <c r="Q32" s="114" t="str">
        <f>'04'!CV33</f>
        <v/>
      </c>
      <c r="R32" s="111" t="str">
        <f>'04'!DC33</f>
        <v/>
      </c>
      <c r="S32" s="25"/>
    </row>
    <row r="33" spans="1:19" s="26" customFormat="1" ht="15.95" customHeight="1">
      <c r="A33" s="27">
        <v>29</v>
      </c>
      <c r="B33" s="35" t="str">
        <f>IF(คะแนนสอบ!C34="","",คะแนนสอบ!C34)</f>
        <v/>
      </c>
      <c r="C33" s="36" t="str">
        <f>IF(คะแนนสอบ!D34="","",คะแนนสอบ!D34)</f>
        <v/>
      </c>
      <c r="D33" s="114" t="str">
        <f>'04'!I34</f>
        <v/>
      </c>
      <c r="E33" s="114" t="str">
        <f>'04'!P34</f>
        <v/>
      </c>
      <c r="F33" s="114" t="str">
        <f>'04'!W34</f>
        <v/>
      </c>
      <c r="G33" s="114" t="str">
        <f>'04'!AD34</f>
        <v/>
      </c>
      <c r="H33" s="114" t="str">
        <f>'04'!AK34</f>
        <v/>
      </c>
      <c r="I33" s="114" t="str">
        <f>'04'!AR34</f>
        <v/>
      </c>
      <c r="J33" s="114" t="str">
        <f>'04'!AY34</f>
        <v/>
      </c>
      <c r="K33" s="111" t="str">
        <f>'04'!BF34</f>
        <v/>
      </c>
      <c r="L33" s="114" t="str">
        <f>'04'!BM34</f>
        <v/>
      </c>
      <c r="M33" s="114" t="str">
        <f>'04'!BT34</f>
        <v/>
      </c>
      <c r="N33" s="114" t="str">
        <f>'04'!CA34</f>
        <v/>
      </c>
      <c r="O33" s="114" t="str">
        <f>'04'!CH34</f>
        <v/>
      </c>
      <c r="P33" s="114" t="str">
        <f>'04'!CO34</f>
        <v/>
      </c>
      <c r="Q33" s="114" t="str">
        <f>'04'!CV34</f>
        <v/>
      </c>
      <c r="R33" s="111" t="str">
        <f>'04'!DC34</f>
        <v/>
      </c>
      <c r="S33" s="25"/>
    </row>
    <row r="34" spans="1:19" s="26" customFormat="1" ht="15.95" customHeight="1">
      <c r="A34" s="27">
        <v>30</v>
      </c>
      <c r="B34" s="35" t="str">
        <f>IF(คะแนนสอบ!C35="","",คะแนนสอบ!C35)</f>
        <v/>
      </c>
      <c r="C34" s="36" t="str">
        <f>IF(คะแนนสอบ!D35="","",คะแนนสอบ!D35)</f>
        <v/>
      </c>
      <c r="D34" s="114" t="str">
        <f>'04'!I35</f>
        <v/>
      </c>
      <c r="E34" s="114" t="str">
        <f>'04'!P35</f>
        <v/>
      </c>
      <c r="F34" s="114" t="str">
        <f>'04'!W35</f>
        <v/>
      </c>
      <c r="G34" s="114" t="str">
        <f>'04'!AD35</f>
        <v/>
      </c>
      <c r="H34" s="114" t="str">
        <f>'04'!AK35</f>
        <v/>
      </c>
      <c r="I34" s="114" t="str">
        <f>'04'!AR35</f>
        <v/>
      </c>
      <c r="J34" s="114" t="str">
        <f>'04'!AY35</f>
        <v/>
      </c>
      <c r="K34" s="111" t="str">
        <f>'04'!BF35</f>
        <v/>
      </c>
      <c r="L34" s="114" t="str">
        <f>'04'!BM35</f>
        <v/>
      </c>
      <c r="M34" s="114" t="str">
        <f>'04'!BT35</f>
        <v/>
      </c>
      <c r="N34" s="114" t="str">
        <f>'04'!CA35</f>
        <v/>
      </c>
      <c r="O34" s="114" t="str">
        <f>'04'!CH35</f>
        <v/>
      </c>
      <c r="P34" s="114" t="str">
        <f>'04'!CO35</f>
        <v/>
      </c>
      <c r="Q34" s="114" t="str">
        <f>'04'!CV35</f>
        <v/>
      </c>
      <c r="R34" s="111" t="str">
        <f>'04'!DC35</f>
        <v/>
      </c>
      <c r="S34" s="25"/>
    </row>
    <row r="35" spans="1:19" s="26" customFormat="1" ht="15.95" customHeight="1">
      <c r="A35" s="27">
        <v>31</v>
      </c>
      <c r="B35" s="35" t="str">
        <f>IF(คะแนนสอบ!C36="","",คะแนนสอบ!C36)</f>
        <v/>
      </c>
      <c r="C35" s="36" t="str">
        <f>IF(คะแนนสอบ!D36="","",คะแนนสอบ!D36)</f>
        <v/>
      </c>
      <c r="D35" s="114" t="str">
        <f>'04'!I36</f>
        <v/>
      </c>
      <c r="E35" s="114" t="str">
        <f>'04'!P36</f>
        <v/>
      </c>
      <c r="F35" s="114" t="str">
        <f>'04'!W36</f>
        <v/>
      </c>
      <c r="G35" s="114" t="str">
        <f>'04'!AD36</f>
        <v/>
      </c>
      <c r="H35" s="114" t="str">
        <f>'04'!AK36</f>
        <v/>
      </c>
      <c r="I35" s="114" t="str">
        <f>'04'!AR36</f>
        <v/>
      </c>
      <c r="J35" s="114" t="str">
        <f>'04'!AY36</f>
        <v/>
      </c>
      <c r="K35" s="111" t="str">
        <f>'04'!BF36</f>
        <v/>
      </c>
      <c r="L35" s="114" t="str">
        <f>'04'!BM36</f>
        <v/>
      </c>
      <c r="M35" s="114" t="str">
        <f>'04'!BT36</f>
        <v/>
      </c>
      <c r="N35" s="114" t="str">
        <f>'04'!CA36</f>
        <v/>
      </c>
      <c r="O35" s="114" t="str">
        <f>'04'!CH36</f>
        <v/>
      </c>
      <c r="P35" s="114" t="str">
        <f>'04'!CO36</f>
        <v/>
      </c>
      <c r="Q35" s="114" t="str">
        <f>'04'!CV36</f>
        <v/>
      </c>
      <c r="R35" s="111" t="str">
        <f>'04'!DC36</f>
        <v/>
      </c>
      <c r="S35" s="25"/>
    </row>
    <row r="36" spans="1:19" s="26" customFormat="1" ht="15.95" customHeight="1">
      <c r="A36" s="27">
        <v>32</v>
      </c>
      <c r="B36" s="35" t="str">
        <f>IF(คะแนนสอบ!C37="","",คะแนนสอบ!C37)</f>
        <v/>
      </c>
      <c r="C36" s="36" t="str">
        <f>IF(คะแนนสอบ!D37="","",คะแนนสอบ!D37)</f>
        <v/>
      </c>
      <c r="D36" s="114" t="str">
        <f>'04'!I37</f>
        <v/>
      </c>
      <c r="E36" s="114" t="str">
        <f>'04'!P37</f>
        <v/>
      </c>
      <c r="F36" s="114" t="str">
        <f>'04'!W37</f>
        <v/>
      </c>
      <c r="G36" s="114" t="str">
        <f>'04'!AD37</f>
        <v/>
      </c>
      <c r="H36" s="114" t="str">
        <f>'04'!AK37</f>
        <v/>
      </c>
      <c r="I36" s="114" t="str">
        <f>'04'!AR37</f>
        <v/>
      </c>
      <c r="J36" s="114" t="str">
        <f>'04'!AY37</f>
        <v/>
      </c>
      <c r="K36" s="111" t="str">
        <f>'04'!BF37</f>
        <v/>
      </c>
      <c r="L36" s="114" t="str">
        <f>'04'!BM37</f>
        <v/>
      </c>
      <c r="M36" s="114" t="str">
        <f>'04'!BT37</f>
        <v/>
      </c>
      <c r="N36" s="114" t="str">
        <f>'04'!CA37</f>
        <v/>
      </c>
      <c r="O36" s="114" t="str">
        <f>'04'!CH37</f>
        <v/>
      </c>
      <c r="P36" s="114" t="str">
        <f>'04'!CO37</f>
        <v/>
      </c>
      <c r="Q36" s="114" t="str">
        <f>'04'!CV37</f>
        <v/>
      </c>
      <c r="R36" s="111" t="str">
        <f>'04'!DC37</f>
        <v/>
      </c>
      <c r="S36" s="25"/>
    </row>
    <row r="37" spans="1:19" s="26" customFormat="1" ht="15.95" customHeight="1">
      <c r="A37" s="27">
        <v>33</v>
      </c>
      <c r="B37" s="35" t="str">
        <f>IF(คะแนนสอบ!C38="","",คะแนนสอบ!C38)</f>
        <v/>
      </c>
      <c r="C37" s="36" t="str">
        <f>IF(คะแนนสอบ!D38="","",คะแนนสอบ!D38)</f>
        <v/>
      </c>
      <c r="D37" s="114" t="str">
        <f>'04'!I38</f>
        <v/>
      </c>
      <c r="E37" s="114" t="str">
        <f>'04'!P38</f>
        <v/>
      </c>
      <c r="F37" s="114" t="str">
        <f>'04'!W38</f>
        <v/>
      </c>
      <c r="G37" s="114" t="str">
        <f>'04'!AD38</f>
        <v/>
      </c>
      <c r="H37" s="114" t="str">
        <f>'04'!AK38</f>
        <v/>
      </c>
      <c r="I37" s="114" t="str">
        <f>'04'!AR38</f>
        <v/>
      </c>
      <c r="J37" s="114" t="str">
        <f>'04'!AY38</f>
        <v/>
      </c>
      <c r="K37" s="111" t="str">
        <f>'04'!BF38</f>
        <v/>
      </c>
      <c r="L37" s="114" t="str">
        <f>'04'!BM38</f>
        <v/>
      </c>
      <c r="M37" s="114" t="str">
        <f>'04'!BT38</f>
        <v/>
      </c>
      <c r="N37" s="114" t="str">
        <f>'04'!CA38</f>
        <v/>
      </c>
      <c r="O37" s="114" t="str">
        <f>'04'!CH38</f>
        <v/>
      </c>
      <c r="P37" s="114" t="str">
        <f>'04'!CO38</f>
        <v/>
      </c>
      <c r="Q37" s="114" t="str">
        <f>'04'!CV38</f>
        <v/>
      </c>
      <c r="R37" s="111" t="str">
        <f>'04'!DC38</f>
        <v/>
      </c>
      <c r="S37" s="25"/>
    </row>
    <row r="38" spans="1:19" s="26" customFormat="1" ht="15.95" customHeight="1">
      <c r="A38" s="27">
        <v>34</v>
      </c>
      <c r="B38" s="35" t="str">
        <f>IF(คะแนนสอบ!C39="","",คะแนนสอบ!C39)</f>
        <v/>
      </c>
      <c r="C38" s="36" t="str">
        <f>IF(คะแนนสอบ!D39="","",คะแนนสอบ!D39)</f>
        <v/>
      </c>
      <c r="D38" s="114" t="str">
        <f>'04'!I39</f>
        <v/>
      </c>
      <c r="E38" s="114" t="str">
        <f>'04'!P39</f>
        <v/>
      </c>
      <c r="F38" s="114" t="str">
        <f>'04'!W39</f>
        <v/>
      </c>
      <c r="G38" s="114" t="str">
        <f>'04'!AD39</f>
        <v/>
      </c>
      <c r="H38" s="114" t="str">
        <f>'04'!AK39</f>
        <v/>
      </c>
      <c r="I38" s="114" t="str">
        <f>'04'!AR39</f>
        <v/>
      </c>
      <c r="J38" s="114" t="str">
        <f>'04'!AY39</f>
        <v/>
      </c>
      <c r="K38" s="111" t="str">
        <f>'04'!BF39</f>
        <v/>
      </c>
      <c r="L38" s="114" t="str">
        <f>'04'!BM39</f>
        <v/>
      </c>
      <c r="M38" s="114" t="str">
        <f>'04'!BT39</f>
        <v/>
      </c>
      <c r="N38" s="114" t="str">
        <f>'04'!CA39</f>
        <v/>
      </c>
      <c r="O38" s="114" t="str">
        <f>'04'!CH39</f>
        <v/>
      </c>
      <c r="P38" s="114" t="str">
        <f>'04'!CO39</f>
        <v/>
      </c>
      <c r="Q38" s="114" t="str">
        <f>'04'!CV39</f>
        <v/>
      </c>
      <c r="R38" s="111" t="str">
        <f>'04'!DC39</f>
        <v/>
      </c>
      <c r="S38" s="25"/>
    </row>
    <row r="39" spans="1:19" s="26" customFormat="1" ht="15.95" customHeight="1">
      <c r="A39" s="27">
        <v>35</v>
      </c>
      <c r="B39" s="35" t="str">
        <f>IF(คะแนนสอบ!C40="","",คะแนนสอบ!C40)</f>
        <v/>
      </c>
      <c r="C39" s="36" t="str">
        <f>IF(คะแนนสอบ!D40="","",คะแนนสอบ!D40)</f>
        <v/>
      </c>
      <c r="D39" s="114" t="str">
        <f>'04'!I40</f>
        <v/>
      </c>
      <c r="E39" s="114" t="str">
        <f>'04'!P40</f>
        <v/>
      </c>
      <c r="F39" s="114" t="str">
        <f>'04'!W40</f>
        <v/>
      </c>
      <c r="G39" s="114" t="str">
        <f>'04'!AD40</f>
        <v/>
      </c>
      <c r="H39" s="114" t="str">
        <f>'04'!AK40</f>
        <v/>
      </c>
      <c r="I39" s="114" t="str">
        <f>'04'!AR40</f>
        <v/>
      </c>
      <c r="J39" s="114" t="str">
        <f>'04'!AY40</f>
        <v/>
      </c>
      <c r="K39" s="111" t="str">
        <f>'04'!BF40</f>
        <v/>
      </c>
      <c r="L39" s="114" t="str">
        <f>'04'!BM40</f>
        <v/>
      </c>
      <c r="M39" s="114" t="str">
        <f>'04'!BT40</f>
        <v/>
      </c>
      <c r="N39" s="114" t="str">
        <f>'04'!CA40</f>
        <v/>
      </c>
      <c r="O39" s="114" t="str">
        <f>'04'!CH40</f>
        <v/>
      </c>
      <c r="P39" s="114" t="str">
        <f>'04'!CO40</f>
        <v/>
      </c>
      <c r="Q39" s="114" t="str">
        <f>'04'!CV40</f>
        <v/>
      </c>
      <c r="R39" s="111" t="str">
        <f>'04'!DC40</f>
        <v/>
      </c>
      <c r="S39" s="25"/>
    </row>
    <row r="40" spans="1:19" s="26" customFormat="1" ht="15.95" customHeight="1">
      <c r="A40" s="27">
        <v>36</v>
      </c>
      <c r="B40" s="35" t="str">
        <f>IF(คะแนนสอบ!C41="","",คะแนนสอบ!C41)</f>
        <v/>
      </c>
      <c r="C40" s="36" t="str">
        <f>IF(คะแนนสอบ!D41="","",คะแนนสอบ!D41)</f>
        <v/>
      </c>
      <c r="D40" s="114" t="str">
        <f>'04'!I41</f>
        <v/>
      </c>
      <c r="E40" s="114" t="str">
        <f>'04'!P41</f>
        <v/>
      </c>
      <c r="F40" s="114" t="str">
        <f>'04'!W41</f>
        <v/>
      </c>
      <c r="G40" s="114" t="str">
        <f>'04'!AD41</f>
        <v/>
      </c>
      <c r="H40" s="114" t="str">
        <f>'04'!AK41</f>
        <v/>
      </c>
      <c r="I40" s="114" t="str">
        <f>'04'!AR41</f>
        <v/>
      </c>
      <c r="J40" s="114" t="str">
        <f>'04'!AY41</f>
        <v/>
      </c>
      <c r="K40" s="111" t="str">
        <f>'04'!BF41</f>
        <v/>
      </c>
      <c r="L40" s="114" t="str">
        <f>'04'!BM41</f>
        <v/>
      </c>
      <c r="M40" s="114" t="str">
        <f>'04'!BT41</f>
        <v/>
      </c>
      <c r="N40" s="114" t="str">
        <f>'04'!CA41</f>
        <v/>
      </c>
      <c r="O40" s="114" t="str">
        <f>'04'!CH41</f>
        <v/>
      </c>
      <c r="P40" s="114" t="str">
        <f>'04'!CO41</f>
        <v/>
      </c>
      <c r="Q40" s="114" t="str">
        <f>'04'!CV41</f>
        <v/>
      </c>
      <c r="R40" s="111" t="str">
        <f>'04'!DC41</f>
        <v/>
      </c>
      <c r="S40" s="25"/>
    </row>
    <row r="41" spans="1:19" s="26" customFormat="1" ht="15.95" customHeight="1">
      <c r="A41" s="27">
        <v>37</v>
      </c>
      <c r="B41" s="35" t="str">
        <f>IF(คะแนนสอบ!C42="","",คะแนนสอบ!C42)</f>
        <v/>
      </c>
      <c r="C41" s="36" t="str">
        <f>IF(คะแนนสอบ!D42="","",คะแนนสอบ!D42)</f>
        <v/>
      </c>
      <c r="D41" s="114" t="str">
        <f>'04'!I42</f>
        <v/>
      </c>
      <c r="E41" s="114" t="str">
        <f>'04'!P42</f>
        <v/>
      </c>
      <c r="F41" s="114" t="str">
        <f>'04'!W42</f>
        <v/>
      </c>
      <c r="G41" s="114" t="str">
        <f>'04'!AD42</f>
        <v/>
      </c>
      <c r="H41" s="114" t="str">
        <f>'04'!AK42</f>
        <v/>
      </c>
      <c r="I41" s="114" t="str">
        <f>'04'!AR42</f>
        <v/>
      </c>
      <c r="J41" s="114" t="str">
        <f>'04'!AY42</f>
        <v/>
      </c>
      <c r="K41" s="111" t="str">
        <f>'04'!BF42</f>
        <v/>
      </c>
      <c r="L41" s="114" t="str">
        <f>'04'!BM42</f>
        <v/>
      </c>
      <c r="M41" s="114" t="str">
        <f>'04'!BT42</f>
        <v/>
      </c>
      <c r="N41" s="114" t="str">
        <f>'04'!CA42</f>
        <v/>
      </c>
      <c r="O41" s="114" t="str">
        <f>'04'!CH42</f>
        <v/>
      </c>
      <c r="P41" s="114" t="str">
        <f>'04'!CO42</f>
        <v/>
      </c>
      <c r="Q41" s="114" t="str">
        <f>'04'!CV42</f>
        <v/>
      </c>
      <c r="R41" s="111" t="str">
        <f>'04'!DC42</f>
        <v/>
      </c>
      <c r="S41" s="25"/>
    </row>
    <row r="42" spans="1:19" s="26" customFormat="1" ht="15.95" customHeight="1">
      <c r="A42" s="27">
        <v>38</v>
      </c>
      <c r="B42" s="35" t="str">
        <f>IF(คะแนนสอบ!C43="","",คะแนนสอบ!C43)</f>
        <v/>
      </c>
      <c r="C42" s="36" t="str">
        <f>IF(คะแนนสอบ!D43="","",คะแนนสอบ!D43)</f>
        <v/>
      </c>
      <c r="D42" s="114" t="str">
        <f>'04'!I43</f>
        <v/>
      </c>
      <c r="E42" s="114" t="str">
        <f>'04'!P43</f>
        <v/>
      </c>
      <c r="F42" s="114" t="str">
        <f>'04'!W43</f>
        <v/>
      </c>
      <c r="G42" s="114" t="str">
        <f>'04'!AD43</f>
        <v/>
      </c>
      <c r="H42" s="114" t="str">
        <f>'04'!AK43</f>
        <v/>
      </c>
      <c r="I42" s="114" t="str">
        <f>'04'!AR43</f>
        <v/>
      </c>
      <c r="J42" s="114" t="str">
        <f>'04'!AY43</f>
        <v/>
      </c>
      <c r="K42" s="111" t="str">
        <f>'04'!BF43</f>
        <v/>
      </c>
      <c r="L42" s="114" t="str">
        <f>'04'!BM43</f>
        <v/>
      </c>
      <c r="M42" s="114" t="str">
        <f>'04'!BT43</f>
        <v/>
      </c>
      <c r="N42" s="114" t="str">
        <f>'04'!CA43</f>
        <v/>
      </c>
      <c r="O42" s="114" t="str">
        <f>'04'!CH43</f>
        <v/>
      </c>
      <c r="P42" s="114" t="str">
        <f>'04'!CO43</f>
        <v/>
      </c>
      <c r="Q42" s="114" t="str">
        <f>'04'!CV43</f>
        <v/>
      </c>
      <c r="R42" s="111" t="str">
        <f>'04'!DC43</f>
        <v/>
      </c>
      <c r="S42" s="25"/>
    </row>
    <row r="43" spans="1:19" s="26" customFormat="1" ht="15.95" customHeight="1">
      <c r="A43" s="27">
        <v>39</v>
      </c>
      <c r="B43" s="35" t="str">
        <f>IF(คะแนนสอบ!C44="","",คะแนนสอบ!C44)</f>
        <v/>
      </c>
      <c r="C43" s="36" t="str">
        <f>IF(คะแนนสอบ!D44="","",คะแนนสอบ!D44)</f>
        <v/>
      </c>
      <c r="D43" s="114" t="str">
        <f>'04'!I44</f>
        <v/>
      </c>
      <c r="E43" s="114" t="str">
        <f>'04'!P44</f>
        <v/>
      </c>
      <c r="F43" s="114" t="str">
        <f>'04'!W44</f>
        <v/>
      </c>
      <c r="G43" s="114" t="str">
        <f>'04'!AD44</f>
        <v/>
      </c>
      <c r="H43" s="114" t="str">
        <f>'04'!AK44</f>
        <v/>
      </c>
      <c r="I43" s="114" t="str">
        <f>'04'!AR44</f>
        <v/>
      </c>
      <c r="J43" s="114" t="str">
        <f>'04'!AY44</f>
        <v/>
      </c>
      <c r="K43" s="111" t="str">
        <f>'04'!BF44</f>
        <v/>
      </c>
      <c r="L43" s="114" t="str">
        <f>'04'!BM44</f>
        <v/>
      </c>
      <c r="M43" s="114" t="str">
        <f>'04'!BT44</f>
        <v/>
      </c>
      <c r="N43" s="114" t="str">
        <f>'04'!CA44</f>
        <v/>
      </c>
      <c r="O43" s="114" t="str">
        <f>'04'!CH44</f>
        <v/>
      </c>
      <c r="P43" s="114" t="str">
        <f>'04'!CO44</f>
        <v/>
      </c>
      <c r="Q43" s="114" t="str">
        <f>'04'!CV44</f>
        <v/>
      </c>
      <c r="R43" s="111" t="str">
        <f>'04'!DC44</f>
        <v/>
      </c>
      <c r="S43" s="25"/>
    </row>
    <row r="44" spans="1:19" s="26" customFormat="1" ht="15.95" customHeight="1">
      <c r="A44" s="27">
        <v>40</v>
      </c>
      <c r="B44" s="35" t="str">
        <f>IF(คะแนนสอบ!C45="","",คะแนนสอบ!C45)</f>
        <v/>
      </c>
      <c r="C44" s="36" t="str">
        <f>IF(คะแนนสอบ!D45="","",คะแนนสอบ!D45)</f>
        <v/>
      </c>
      <c r="D44" s="114" t="str">
        <f>'04'!I45</f>
        <v/>
      </c>
      <c r="E44" s="114" t="str">
        <f>'04'!P45</f>
        <v/>
      </c>
      <c r="F44" s="114" t="str">
        <f>'04'!W45</f>
        <v/>
      </c>
      <c r="G44" s="114" t="str">
        <f>'04'!AD45</f>
        <v/>
      </c>
      <c r="H44" s="114" t="str">
        <f>'04'!AK45</f>
        <v/>
      </c>
      <c r="I44" s="114" t="str">
        <f>'04'!AR45</f>
        <v/>
      </c>
      <c r="J44" s="114" t="str">
        <f>'04'!AY45</f>
        <v/>
      </c>
      <c r="K44" s="111" t="str">
        <f>'04'!BF45</f>
        <v/>
      </c>
      <c r="L44" s="114" t="str">
        <f>'04'!BM45</f>
        <v/>
      </c>
      <c r="M44" s="114" t="str">
        <f>'04'!BT45</f>
        <v/>
      </c>
      <c r="N44" s="114" t="str">
        <f>'04'!CA45</f>
        <v/>
      </c>
      <c r="O44" s="114" t="str">
        <f>'04'!CH45</f>
        <v/>
      </c>
      <c r="P44" s="114" t="str">
        <f>'04'!CO45</f>
        <v/>
      </c>
      <c r="Q44" s="114" t="str">
        <f>'04'!CV45</f>
        <v/>
      </c>
      <c r="R44" s="111" t="str">
        <f>'04'!DC45</f>
        <v/>
      </c>
      <c r="S44" s="25"/>
    </row>
    <row r="45" spans="1:19" s="26" customFormat="1" ht="15.95" customHeight="1">
      <c r="A45" s="27">
        <v>41</v>
      </c>
      <c r="B45" s="35" t="str">
        <f>IF(คะแนนสอบ!C46="","",คะแนนสอบ!C46)</f>
        <v/>
      </c>
      <c r="C45" s="36" t="str">
        <f>IF(คะแนนสอบ!D46="","",คะแนนสอบ!D46)</f>
        <v/>
      </c>
      <c r="D45" s="114" t="str">
        <f>'04'!I46</f>
        <v/>
      </c>
      <c r="E45" s="114" t="str">
        <f>'04'!P46</f>
        <v/>
      </c>
      <c r="F45" s="114" t="str">
        <f>'04'!W46</f>
        <v/>
      </c>
      <c r="G45" s="114" t="str">
        <f>'04'!AD46</f>
        <v/>
      </c>
      <c r="H45" s="114" t="str">
        <f>'04'!AK46</f>
        <v/>
      </c>
      <c r="I45" s="114" t="str">
        <f>'04'!AR46</f>
        <v/>
      </c>
      <c r="J45" s="114" t="str">
        <f>'04'!AY46</f>
        <v/>
      </c>
      <c r="K45" s="111" t="str">
        <f>'04'!BF46</f>
        <v/>
      </c>
      <c r="L45" s="114" t="str">
        <f>'04'!BM46</f>
        <v/>
      </c>
      <c r="M45" s="114" t="str">
        <f>'04'!BT46</f>
        <v/>
      </c>
      <c r="N45" s="114" t="str">
        <f>'04'!CA46</f>
        <v/>
      </c>
      <c r="O45" s="114" t="str">
        <f>'04'!CH46</f>
        <v/>
      </c>
      <c r="P45" s="114" t="str">
        <f>'04'!CO46</f>
        <v/>
      </c>
      <c r="Q45" s="114" t="str">
        <f>'04'!CV46</f>
        <v/>
      </c>
      <c r="R45" s="111" t="str">
        <f>'04'!DC46</f>
        <v/>
      </c>
      <c r="S45" s="25"/>
    </row>
    <row r="46" spans="1:19" s="26" customFormat="1" ht="15.95" customHeight="1">
      <c r="A46" s="27">
        <v>42</v>
      </c>
      <c r="B46" s="35" t="str">
        <f>IF(คะแนนสอบ!C47="","",คะแนนสอบ!C47)</f>
        <v/>
      </c>
      <c r="C46" s="36" t="str">
        <f>IF(คะแนนสอบ!D47="","",คะแนนสอบ!D47)</f>
        <v/>
      </c>
      <c r="D46" s="114" t="str">
        <f>'04'!I47</f>
        <v/>
      </c>
      <c r="E46" s="114" t="str">
        <f>'04'!P47</f>
        <v/>
      </c>
      <c r="F46" s="114" t="str">
        <f>'04'!W47</f>
        <v/>
      </c>
      <c r="G46" s="114" t="str">
        <f>'04'!AD47</f>
        <v/>
      </c>
      <c r="H46" s="114" t="str">
        <f>'04'!AK47</f>
        <v/>
      </c>
      <c r="I46" s="114" t="str">
        <f>'04'!AR47</f>
        <v/>
      </c>
      <c r="J46" s="114" t="str">
        <f>'04'!AY47</f>
        <v/>
      </c>
      <c r="K46" s="111" t="str">
        <f>'04'!BF47</f>
        <v/>
      </c>
      <c r="L46" s="114" t="str">
        <f>'04'!BM47</f>
        <v/>
      </c>
      <c r="M46" s="114" t="str">
        <f>'04'!BT47</f>
        <v/>
      </c>
      <c r="N46" s="114" t="str">
        <f>'04'!CA47</f>
        <v/>
      </c>
      <c r="O46" s="114" t="str">
        <f>'04'!CH47</f>
        <v/>
      </c>
      <c r="P46" s="114" t="str">
        <f>'04'!CO47</f>
        <v/>
      </c>
      <c r="Q46" s="114" t="str">
        <f>'04'!CV47</f>
        <v/>
      </c>
      <c r="R46" s="111" t="str">
        <f>'04'!DC47</f>
        <v/>
      </c>
      <c r="S46" s="25"/>
    </row>
    <row r="47" spans="1:19" s="26" customFormat="1" ht="15.95" customHeight="1">
      <c r="A47" s="27">
        <v>43</v>
      </c>
      <c r="B47" s="35" t="str">
        <f>IF(คะแนนสอบ!C48="","",คะแนนสอบ!C48)</f>
        <v/>
      </c>
      <c r="C47" s="36" t="str">
        <f>IF(คะแนนสอบ!D48="","",คะแนนสอบ!D48)</f>
        <v/>
      </c>
      <c r="D47" s="114" t="str">
        <f>'04'!I48</f>
        <v/>
      </c>
      <c r="E47" s="114" t="str">
        <f>'04'!P48</f>
        <v/>
      </c>
      <c r="F47" s="114" t="str">
        <f>'04'!W48</f>
        <v/>
      </c>
      <c r="G47" s="114" t="str">
        <f>'04'!AD48</f>
        <v/>
      </c>
      <c r="H47" s="114" t="str">
        <f>'04'!AK48</f>
        <v/>
      </c>
      <c r="I47" s="114" t="str">
        <f>'04'!AR48</f>
        <v/>
      </c>
      <c r="J47" s="114" t="str">
        <f>'04'!AY48</f>
        <v/>
      </c>
      <c r="K47" s="111" t="str">
        <f>'04'!BF48</f>
        <v/>
      </c>
      <c r="L47" s="114" t="str">
        <f>'04'!BM48</f>
        <v/>
      </c>
      <c r="M47" s="114" t="str">
        <f>'04'!BT48</f>
        <v/>
      </c>
      <c r="N47" s="114" t="str">
        <f>'04'!CA48</f>
        <v/>
      </c>
      <c r="O47" s="114" t="str">
        <f>'04'!CH48</f>
        <v/>
      </c>
      <c r="P47" s="114" t="str">
        <f>'04'!CO48</f>
        <v/>
      </c>
      <c r="Q47" s="114" t="str">
        <f>'04'!CV48</f>
        <v/>
      </c>
      <c r="R47" s="111" t="str">
        <f>'04'!DC48</f>
        <v/>
      </c>
      <c r="S47" s="25"/>
    </row>
    <row r="48" spans="1:19" s="26" customFormat="1" ht="15.95" customHeight="1">
      <c r="A48" s="27">
        <v>44</v>
      </c>
      <c r="B48" s="35" t="str">
        <f>IF(คะแนนสอบ!C49="","",คะแนนสอบ!C49)</f>
        <v/>
      </c>
      <c r="C48" s="36" t="str">
        <f>IF(คะแนนสอบ!D49="","",คะแนนสอบ!D49)</f>
        <v/>
      </c>
      <c r="D48" s="114" t="str">
        <f>'04'!I49</f>
        <v/>
      </c>
      <c r="E48" s="114" t="str">
        <f>'04'!P49</f>
        <v/>
      </c>
      <c r="F48" s="114" t="str">
        <f>'04'!W49</f>
        <v/>
      </c>
      <c r="G48" s="114" t="str">
        <f>'04'!AD49</f>
        <v/>
      </c>
      <c r="H48" s="114" t="str">
        <f>'04'!AK49</f>
        <v/>
      </c>
      <c r="I48" s="114" t="str">
        <f>'04'!AR49</f>
        <v/>
      </c>
      <c r="J48" s="114" t="str">
        <f>'04'!AY49</f>
        <v/>
      </c>
      <c r="K48" s="111" t="str">
        <f>'04'!BF49</f>
        <v/>
      </c>
      <c r="L48" s="114" t="str">
        <f>'04'!BM49</f>
        <v/>
      </c>
      <c r="M48" s="114" t="str">
        <f>'04'!BT49</f>
        <v/>
      </c>
      <c r="N48" s="114" t="str">
        <f>'04'!CA49</f>
        <v/>
      </c>
      <c r="O48" s="114" t="str">
        <f>'04'!CH49</f>
        <v/>
      </c>
      <c r="P48" s="114" t="str">
        <f>'04'!CO49</f>
        <v/>
      </c>
      <c r="Q48" s="114" t="str">
        <f>'04'!CV49</f>
        <v/>
      </c>
      <c r="R48" s="111" t="str">
        <f>'04'!DC49</f>
        <v/>
      </c>
      <c r="S48" s="25"/>
    </row>
    <row r="49" spans="1:19" s="26" customFormat="1" ht="15.95" customHeight="1">
      <c r="A49" s="27">
        <v>45</v>
      </c>
      <c r="B49" s="35" t="str">
        <f>IF(คะแนนสอบ!C50="","",คะแนนสอบ!C50)</f>
        <v/>
      </c>
      <c r="C49" s="36" t="str">
        <f>IF(คะแนนสอบ!D50="","",คะแนนสอบ!D50)</f>
        <v/>
      </c>
      <c r="D49" s="114" t="str">
        <f>'04'!I50</f>
        <v/>
      </c>
      <c r="E49" s="114" t="str">
        <f>'04'!P50</f>
        <v/>
      </c>
      <c r="F49" s="114" t="str">
        <f>'04'!W50</f>
        <v/>
      </c>
      <c r="G49" s="114" t="str">
        <f>'04'!AD50</f>
        <v/>
      </c>
      <c r="H49" s="114" t="str">
        <f>'04'!AK50</f>
        <v/>
      </c>
      <c r="I49" s="114" t="str">
        <f>'04'!AR50</f>
        <v/>
      </c>
      <c r="J49" s="114" t="str">
        <f>'04'!AY50</f>
        <v/>
      </c>
      <c r="K49" s="111" t="str">
        <f>'04'!BF50</f>
        <v/>
      </c>
      <c r="L49" s="114" t="str">
        <f>'04'!BM50</f>
        <v/>
      </c>
      <c r="M49" s="114" t="str">
        <f>'04'!BT50</f>
        <v/>
      </c>
      <c r="N49" s="114" t="str">
        <f>'04'!CA50</f>
        <v/>
      </c>
      <c r="O49" s="114" t="str">
        <f>'04'!CH50</f>
        <v/>
      </c>
      <c r="P49" s="114" t="str">
        <f>'04'!CO50</f>
        <v/>
      </c>
      <c r="Q49" s="114" t="str">
        <f>'04'!CV50</f>
        <v/>
      </c>
      <c r="R49" s="111" t="str">
        <f>'04'!DC50</f>
        <v/>
      </c>
      <c r="S49" s="25"/>
    </row>
    <row r="50" spans="1:19" s="26" customFormat="1" ht="15.95" customHeight="1">
      <c r="A50" s="27">
        <v>46</v>
      </c>
      <c r="B50" s="35" t="str">
        <f>IF(คะแนนสอบ!C51="","",คะแนนสอบ!C51)</f>
        <v/>
      </c>
      <c r="C50" s="36" t="str">
        <f>IF(คะแนนสอบ!D51="","",คะแนนสอบ!D51)</f>
        <v/>
      </c>
      <c r="D50" s="114" t="str">
        <f>'04'!I51</f>
        <v/>
      </c>
      <c r="E50" s="114" t="str">
        <f>'04'!P51</f>
        <v/>
      </c>
      <c r="F50" s="114" t="str">
        <f>'04'!W51</f>
        <v/>
      </c>
      <c r="G50" s="114" t="str">
        <f>'04'!AD51</f>
        <v/>
      </c>
      <c r="H50" s="114" t="str">
        <f>'04'!AK51</f>
        <v/>
      </c>
      <c r="I50" s="114" t="str">
        <f>'04'!AR51</f>
        <v/>
      </c>
      <c r="J50" s="114" t="str">
        <f>'04'!AY51</f>
        <v/>
      </c>
      <c r="K50" s="111" t="str">
        <f>'04'!BF51</f>
        <v/>
      </c>
      <c r="L50" s="114" t="str">
        <f>'04'!BM51</f>
        <v/>
      </c>
      <c r="M50" s="114" t="str">
        <f>'04'!BT51</f>
        <v/>
      </c>
      <c r="N50" s="114" t="str">
        <f>'04'!CA51</f>
        <v/>
      </c>
      <c r="O50" s="114" t="str">
        <f>'04'!CH51</f>
        <v/>
      </c>
      <c r="P50" s="114" t="str">
        <f>'04'!CO51</f>
        <v/>
      </c>
      <c r="Q50" s="114" t="str">
        <f>'04'!CV51</f>
        <v/>
      </c>
      <c r="R50" s="111" t="str">
        <f>'04'!DC51</f>
        <v/>
      </c>
      <c r="S50" s="25"/>
    </row>
    <row r="51" spans="1:19" s="26" customFormat="1" ht="15.95" customHeight="1">
      <c r="A51" s="27">
        <v>47</v>
      </c>
      <c r="B51" s="35" t="str">
        <f>IF(คะแนนสอบ!C52="","",คะแนนสอบ!C52)</f>
        <v/>
      </c>
      <c r="C51" s="36" t="str">
        <f>IF(คะแนนสอบ!D52="","",คะแนนสอบ!D52)</f>
        <v/>
      </c>
      <c r="D51" s="114" t="str">
        <f>'04'!I52</f>
        <v/>
      </c>
      <c r="E51" s="114" t="str">
        <f>'04'!P52</f>
        <v/>
      </c>
      <c r="F51" s="114" t="str">
        <f>'04'!W52</f>
        <v/>
      </c>
      <c r="G51" s="114" t="str">
        <f>'04'!AD52</f>
        <v/>
      </c>
      <c r="H51" s="114" t="str">
        <f>'04'!AK52</f>
        <v/>
      </c>
      <c r="I51" s="114" t="str">
        <f>'04'!AR52</f>
        <v/>
      </c>
      <c r="J51" s="114" t="str">
        <f>'04'!AY52</f>
        <v/>
      </c>
      <c r="K51" s="111" t="str">
        <f>'04'!BF52</f>
        <v/>
      </c>
      <c r="L51" s="114" t="str">
        <f>'04'!BM52</f>
        <v/>
      </c>
      <c r="M51" s="114" t="str">
        <f>'04'!BT52</f>
        <v/>
      </c>
      <c r="N51" s="114" t="str">
        <f>'04'!CA52</f>
        <v/>
      </c>
      <c r="O51" s="114" t="str">
        <f>'04'!CH52</f>
        <v/>
      </c>
      <c r="P51" s="114" t="str">
        <f>'04'!CO52</f>
        <v/>
      </c>
      <c r="Q51" s="114" t="str">
        <f>'04'!CV52</f>
        <v/>
      </c>
      <c r="R51" s="111" t="str">
        <f>'04'!DC52</f>
        <v/>
      </c>
      <c r="S51" s="25"/>
    </row>
    <row r="52" spans="1:19" s="26" customFormat="1" ht="15.95" customHeight="1">
      <c r="A52" s="27">
        <v>48</v>
      </c>
      <c r="B52" s="35" t="str">
        <f>IF(คะแนนสอบ!C53="","",คะแนนสอบ!C53)</f>
        <v/>
      </c>
      <c r="C52" s="36" t="str">
        <f>IF(คะแนนสอบ!D53="","",คะแนนสอบ!D53)</f>
        <v/>
      </c>
      <c r="D52" s="114" t="str">
        <f>'04'!I53</f>
        <v/>
      </c>
      <c r="E52" s="114" t="str">
        <f>'04'!P53</f>
        <v/>
      </c>
      <c r="F52" s="114" t="str">
        <f>'04'!W53</f>
        <v/>
      </c>
      <c r="G52" s="114" t="str">
        <f>'04'!AD53</f>
        <v/>
      </c>
      <c r="H52" s="114" t="str">
        <f>'04'!AK53</f>
        <v/>
      </c>
      <c r="I52" s="114" t="str">
        <f>'04'!AR53</f>
        <v/>
      </c>
      <c r="J52" s="114" t="str">
        <f>'04'!AY53</f>
        <v/>
      </c>
      <c r="K52" s="111" t="str">
        <f>'04'!BF53</f>
        <v/>
      </c>
      <c r="L52" s="114" t="str">
        <f>'04'!BM53</f>
        <v/>
      </c>
      <c r="M52" s="114" t="str">
        <f>'04'!BT53</f>
        <v/>
      </c>
      <c r="N52" s="114" t="str">
        <f>'04'!CA53</f>
        <v/>
      </c>
      <c r="O52" s="114" t="str">
        <f>'04'!CH53</f>
        <v/>
      </c>
      <c r="P52" s="114" t="str">
        <f>'04'!CO53</f>
        <v/>
      </c>
      <c r="Q52" s="114" t="str">
        <f>'04'!CV53</f>
        <v/>
      </c>
      <c r="R52" s="111" t="str">
        <f>'04'!DC53</f>
        <v/>
      </c>
      <c r="S52" s="25"/>
    </row>
    <row r="53" spans="1:19" s="26" customFormat="1" ht="15.95" customHeight="1">
      <c r="A53" s="27">
        <v>49</v>
      </c>
      <c r="B53" s="35" t="str">
        <f>IF(คะแนนสอบ!C54="","",คะแนนสอบ!C54)</f>
        <v/>
      </c>
      <c r="C53" s="36" t="str">
        <f>IF(คะแนนสอบ!D54="","",คะแนนสอบ!D54)</f>
        <v/>
      </c>
      <c r="D53" s="114" t="str">
        <f>'04'!I54</f>
        <v/>
      </c>
      <c r="E53" s="114" t="str">
        <f>'04'!P54</f>
        <v/>
      </c>
      <c r="F53" s="114" t="str">
        <f>'04'!W54</f>
        <v/>
      </c>
      <c r="G53" s="114" t="str">
        <f>'04'!AD54</f>
        <v/>
      </c>
      <c r="H53" s="114" t="str">
        <f>'04'!AK54</f>
        <v/>
      </c>
      <c r="I53" s="114" t="str">
        <f>'04'!AR54</f>
        <v/>
      </c>
      <c r="J53" s="114" t="str">
        <f>'04'!AY54</f>
        <v/>
      </c>
      <c r="K53" s="111" t="str">
        <f>'04'!BF54</f>
        <v/>
      </c>
      <c r="L53" s="114" t="str">
        <f>'04'!BM54</f>
        <v/>
      </c>
      <c r="M53" s="114" t="str">
        <f>'04'!BT54</f>
        <v/>
      </c>
      <c r="N53" s="114" t="str">
        <f>'04'!CA54</f>
        <v/>
      </c>
      <c r="O53" s="114" t="str">
        <f>'04'!CH54</f>
        <v/>
      </c>
      <c r="P53" s="114" t="str">
        <f>'04'!CO54</f>
        <v/>
      </c>
      <c r="Q53" s="114" t="str">
        <f>'04'!CV54</f>
        <v/>
      </c>
      <c r="R53" s="111" t="str">
        <f>'04'!DC54</f>
        <v/>
      </c>
      <c r="S53" s="25"/>
    </row>
    <row r="54" spans="1:19" s="26" customFormat="1" ht="15.95" customHeight="1">
      <c r="A54" s="27">
        <v>50</v>
      </c>
      <c r="B54" s="35" t="str">
        <f>IF(คะแนนสอบ!C55="","",คะแนนสอบ!C55)</f>
        <v/>
      </c>
      <c r="C54" s="36" t="str">
        <f>IF(คะแนนสอบ!D55="","",คะแนนสอบ!D55)</f>
        <v/>
      </c>
      <c r="D54" s="114" t="str">
        <f>'04'!I55</f>
        <v/>
      </c>
      <c r="E54" s="114" t="str">
        <f>'04'!P55</f>
        <v/>
      </c>
      <c r="F54" s="114" t="str">
        <f>'04'!W55</f>
        <v/>
      </c>
      <c r="G54" s="114" t="str">
        <f>'04'!AD55</f>
        <v/>
      </c>
      <c r="H54" s="114" t="str">
        <f>'04'!AK55</f>
        <v/>
      </c>
      <c r="I54" s="114" t="str">
        <f>'04'!AR55</f>
        <v/>
      </c>
      <c r="J54" s="114" t="str">
        <f>'04'!AY55</f>
        <v/>
      </c>
      <c r="K54" s="111" t="str">
        <f>'04'!BF55</f>
        <v/>
      </c>
      <c r="L54" s="114" t="str">
        <f>'04'!BM55</f>
        <v/>
      </c>
      <c r="M54" s="114" t="str">
        <f>'04'!BT55</f>
        <v/>
      </c>
      <c r="N54" s="114" t="str">
        <f>'04'!CA55</f>
        <v/>
      </c>
      <c r="O54" s="114" t="str">
        <f>'04'!CH55</f>
        <v/>
      </c>
      <c r="P54" s="114" t="str">
        <f>'04'!CO55</f>
        <v/>
      </c>
      <c r="Q54" s="114" t="str">
        <f>'04'!CV55</f>
        <v/>
      </c>
      <c r="R54" s="111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5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36" ht="18.95" customHeight="1">
      <c r="A2" s="115"/>
      <c r="B2" s="115"/>
      <c r="C2" s="116" t="s">
        <v>103</v>
      </c>
      <c r="D2" s="115">
        <f>'ข้อมูลพื้นฐาน  '!$F$13</f>
        <v>2.5</v>
      </c>
      <c r="E2" s="115">
        <f>'ข้อมูลพื้นฐาน  '!$F$14</f>
        <v>2.5</v>
      </c>
      <c r="F2" s="115">
        <f>'ข้อมูลพื้นฐาน  '!$F$15</f>
        <v>1.3</v>
      </c>
      <c r="G2" s="115">
        <f>'ข้อมูลพื้นฐาน  '!$F$16</f>
        <v>1</v>
      </c>
      <c r="H2" s="115">
        <f>'ข้อมูลพื้นฐาน  '!$F$17</f>
        <v>0.5</v>
      </c>
      <c r="I2" s="115">
        <f>'ข้อมูลพื้นฐาน  '!$F$18</f>
        <v>0.5</v>
      </c>
      <c r="J2" s="115">
        <f>'ข้อมูลพื้นฐาน  '!$F$19</f>
        <v>0.5</v>
      </c>
      <c r="K2" s="115">
        <f>'ข้อมูลพื้นฐาน  '!$F$20</f>
        <v>0.2</v>
      </c>
      <c r="L2" s="115">
        <f>'ข้อมูลพื้นฐาน  '!$F$21</f>
        <v>1.5</v>
      </c>
      <c r="M2" s="115">
        <f>'ข้อมูลพื้นฐาน  '!$F$22</f>
        <v>0.5</v>
      </c>
      <c r="N2" s="115">
        <f>'ข้อมูลพื้นฐาน  '!$F$23</f>
        <v>0.5</v>
      </c>
      <c r="O2" s="115">
        <f>'ข้อมูลพื้นฐาน  '!$F$24</f>
        <v>0.5</v>
      </c>
      <c r="P2" s="115">
        <f>'ข้อมูลพื้นฐาน  '!$F$25</f>
        <v>0.5</v>
      </c>
      <c r="Q2" s="115">
        <f>'ข้อมูลพื้นฐาน  '!$F$26</f>
        <v>0</v>
      </c>
      <c r="R2" s="115">
        <f>'ข้อมูลพื้นฐาน  '!$F$27</f>
        <v>0</v>
      </c>
      <c r="S2" s="115">
        <f>SUM(D2:R2)</f>
        <v>12.5</v>
      </c>
    </row>
    <row r="3" spans="1:36" ht="21.75" customHeight="1">
      <c r="A3" s="486" t="s">
        <v>2</v>
      </c>
      <c r="B3" s="487" t="s">
        <v>28</v>
      </c>
      <c r="C3" s="486" t="s">
        <v>6</v>
      </c>
      <c r="D3" s="488" t="s">
        <v>1</v>
      </c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7" t="s">
        <v>94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8" t="s">
        <v>104</v>
      </c>
      <c r="AJ3" s="117"/>
    </row>
    <row r="4" spans="1:36" ht="23.25" customHeight="1">
      <c r="A4" s="486"/>
      <c r="B4" s="487"/>
      <c r="C4" s="486"/>
      <c r="D4" s="119" t="str">
        <f>'ข้อมูลนักเรียน  '!$D$4</f>
        <v>ไทย</v>
      </c>
      <c r="E4" s="119" t="str">
        <f>'ข้อมูลนักเรียน  '!$E$4</f>
        <v>คณิต</v>
      </c>
      <c r="F4" s="119" t="str">
        <f>'ข้อมูลนักเรียน  '!$F$4</f>
        <v>วิทย์</v>
      </c>
      <c r="G4" s="119" t="str">
        <f>'ข้อมูลนักเรียน  '!G4</f>
        <v>สังคม</v>
      </c>
      <c r="H4" s="119" t="str">
        <f>'ข้อมูลนักเรียน  '!H4</f>
        <v>ประวัติ</v>
      </c>
      <c r="I4" s="119" t="str">
        <f>'ข้อมูลนักเรียน  '!I4</f>
        <v>พละ</v>
      </c>
      <c r="J4" s="119" t="str">
        <f>'ข้อมูลนักเรียน  '!J4</f>
        <v>ศิลปะ</v>
      </c>
      <c r="K4" s="119" t="str">
        <f>'ข้อมูลนักเรียน  '!K4</f>
        <v>การงาน</v>
      </c>
      <c r="L4" s="119" t="str">
        <f>'ข้อมูลนักเรียน  '!L4</f>
        <v>อังกฤษ</v>
      </c>
      <c r="M4" s="119" t="str">
        <f>'ข้อมูลนักเรียน  '!M4</f>
        <v>จีน</v>
      </c>
      <c r="N4" s="119" t="str">
        <f>'ข้อมูลนักเรียน  '!N4</f>
        <v>ต้านทุจริต</v>
      </c>
      <c r="O4" s="119" t="str">
        <f>'ข้อมูลนักเรียน  '!O4</f>
        <v>อังกฤษ</v>
      </c>
      <c r="P4" s="119" t="str">
        <f>'ข้อมูลนักเรียน  '!P4</f>
        <v>พละ</v>
      </c>
      <c r="Q4" s="119">
        <f>'ข้อมูลนักเรียน  '!Q4</f>
        <v>0</v>
      </c>
      <c r="R4" s="119">
        <f>'ข้อมูลนักเรียน  '!R4</f>
        <v>0</v>
      </c>
      <c r="S4" s="489"/>
      <c r="T4" s="119" t="str">
        <f>'ข้อมูลนักเรียน  '!$D$4</f>
        <v>ไทย</v>
      </c>
      <c r="U4" s="119" t="str">
        <f>'ข้อมูลนักเรียน  '!$E$4</f>
        <v>คณิต</v>
      </c>
      <c r="V4" s="119" t="str">
        <f>'ข้อมูลนักเรียน  '!$F$4</f>
        <v>วิทย์</v>
      </c>
      <c r="W4" s="119" t="str">
        <f>'ข้อมูลนักเรียน  '!G4</f>
        <v>สังคม</v>
      </c>
      <c r="X4" s="119" t="str">
        <f>'ข้อมูลนักเรียน  '!H4</f>
        <v>ประวัติ</v>
      </c>
      <c r="Y4" s="119" t="str">
        <f>'ข้อมูลนักเรียน  '!I4</f>
        <v>พละ</v>
      </c>
      <c r="Z4" s="119" t="str">
        <f>'ข้อมูลนักเรียน  '!J4</f>
        <v>ศิลปะ</v>
      </c>
      <c r="AA4" s="119" t="str">
        <f>'ข้อมูลนักเรียน  '!K4</f>
        <v>การงาน</v>
      </c>
      <c r="AB4" s="119" t="str">
        <f>'ข้อมูลนักเรียน  '!L4</f>
        <v>อังกฤษ</v>
      </c>
      <c r="AC4" s="119" t="str">
        <f>'ข้อมูลนักเรียน  '!M4</f>
        <v>จีน</v>
      </c>
      <c r="AD4" s="119" t="str">
        <f>'ข้อมูลนักเรียน  '!N4</f>
        <v>ต้านทุจริต</v>
      </c>
      <c r="AE4" s="119" t="str">
        <f>'ข้อมูลนักเรียน  '!O4</f>
        <v>อังกฤษ</v>
      </c>
      <c r="AF4" s="119" t="str">
        <f>'ข้อมูลนักเรียน  '!P4</f>
        <v>พละ</v>
      </c>
      <c r="AG4" s="119">
        <f>'ข้อมูลนักเรียน  '!Q4</f>
        <v>0</v>
      </c>
      <c r="AH4" s="119">
        <f>'ข้อมูลนักเรียน  '!R4</f>
        <v>0</v>
      </c>
      <c r="AI4" s="118" t="s">
        <v>104</v>
      </c>
      <c r="AJ4" s="118" t="s">
        <v>105</v>
      </c>
    </row>
    <row r="5" spans="1:36" s="26" customFormat="1" ht="15.95" customHeight="1">
      <c r="A5" s="120">
        <v>1</v>
      </c>
      <c r="B5" s="121">
        <f>'03'!B5</f>
        <v>2375</v>
      </c>
      <c r="C5" s="122" t="str">
        <f>'03'!C5</f>
        <v>เด็กชายณัฐชนน  รอบรู้</v>
      </c>
      <c r="D5" s="120" t="str">
        <f>'04'!J6</f>
        <v/>
      </c>
      <c r="E5" s="120" t="str">
        <f>'04'!Q6</f>
        <v/>
      </c>
      <c r="F5" s="120" t="str">
        <f>'04'!X6</f>
        <v/>
      </c>
      <c r="G5" s="120" t="str">
        <f>'04'!AE6</f>
        <v/>
      </c>
      <c r="H5" s="120" t="str">
        <f>'04'!AL6</f>
        <v/>
      </c>
      <c r="I5" s="120" t="str">
        <f>'04'!AS6</f>
        <v/>
      </c>
      <c r="J5" s="120" t="str">
        <f>'04'!AZ6</f>
        <v/>
      </c>
      <c r="K5" s="120" t="str">
        <f>'04'!BG6</f>
        <v/>
      </c>
      <c r="L5" s="120" t="str">
        <f>'04'!BN6</f>
        <v/>
      </c>
      <c r="M5" s="120" t="str">
        <f>'04'!BU6</f>
        <v/>
      </c>
      <c r="N5" s="120" t="str">
        <f>'04'!CB6</f>
        <v/>
      </c>
      <c r="O5" s="120" t="str">
        <f>'04'!CI6</f>
        <v/>
      </c>
      <c r="P5" s="120" t="str">
        <f>'04'!CP6</f>
        <v/>
      </c>
      <c r="Q5" s="120" t="str">
        <f>'04'!CW6</f>
        <v/>
      </c>
      <c r="R5" s="120" t="str">
        <f>'04'!DD6</f>
        <v/>
      </c>
      <c r="S5" s="123" t="str">
        <f>AJ5</f>
        <v/>
      </c>
      <c r="T5" s="124" t="str">
        <f>IF(D5="","",D5*$D$2)</f>
        <v/>
      </c>
      <c r="U5" s="124" t="str">
        <f>IF(E5="","",E5*$E$2)</f>
        <v/>
      </c>
      <c r="V5" s="124" t="str">
        <f>IF(F5="","",F5*$F$2)</f>
        <v/>
      </c>
      <c r="W5" s="124" t="str">
        <f>IF(G5="","",G5*$G$2)</f>
        <v/>
      </c>
      <c r="X5" s="124" t="str">
        <f>IF(H5="","",H5*$H$2)</f>
        <v/>
      </c>
      <c r="Y5" s="124" t="str">
        <f>IF(I5="","",I5*$I$2)</f>
        <v/>
      </c>
      <c r="Z5" s="124" t="str">
        <f>IF(J5="","",J5*$J$2)</f>
        <v/>
      </c>
      <c r="AA5" s="124" t="str">
        <f>IF(K5="","",K5*$K$2)</f>
        <v/>
      </c>
      <c r="AB5" s="124" t="str">
        <f>IF(L5="","",L5*$L$2)</f>
        <v/>
      </c>
      <c r="AC5" s="124" t="str">
        <f>IF(M5="","",M5*$M$2)</f>
        <v/>
      </c>
      <c r="AD5" s="124" t="str">
        <f>IF(N5="","",N5*$N$2)</f>
        <v/>
      </c>
      <c r="AE5" s="124" t="str">
        <f>IF(O5="","",O5*$O$2)</f>
        <v/>
      </c>
      <c r="AF5" s="124" t="str">
        <f>IF(P5="","",P5*$P$2)</f>
        <v/>
      </c>
      <c r="AG5" s="124" t="str">
        <f>IF(Q5="","",Q5*$Q$2)</f>
        <v/>
      </c>
      <c r="AH5" s="124" t="str">
        <f>IF(R5="","",R5*$R$2)</f>
        <v/>
      </c>
      <c r="AI5" s="120" t="str">
        <f>IF(SUM(T5:AH5),SUM(T5:AH5),"")</f>
        <v/>
      </c>
      <c r="AJ5" s="123" t="str">
        <f>IF(AI5="","",AI5/$S$2)</f>
        <v/>
      </c>
    </row>
    <row r="6" spans="1:36" s="26" customFormat="1" ht="15.95" customHeight="1">
      <c r="A6" s="120">
        <v>2</v>
      </c>
      <c r="B6" s="121">
        <f>'03'!B6</f>
        <v>2376</v>
      </c>
      <c r="C6" s="122" t="str">
        <f>'03'!C6</f>
        <v>เด็กชายฐิติภัทร  สุภะผล</v>
      </c>
      <c r="D6" s="120" t="str">
        <f>'04'!J7</f>
        <v/>
      </c>
      <c r="E6" s="120" t="str">
        <f>'04'!Q7</f>
        <v/>
      </c>
      <c r="F6" s="120" t="str">
        <f>'04'!X7</f>
        <v/>
      </c>
      <c r="G6" s="120" t="str">
        <f>'04'!AE7</f>
        <v/>
      </c>
      <c r="H6" s="120" t="str">
        <f>'04'!AL7</f>
        <v/>
      </c>
      <c r="I6" s="120" t="str">
        <f>'04'!AS7</f>
        <v/>
      </c>
      <c r="J6" s="120" t="str">
        <f>'04'!AZ7</f>
        <v/>
      </c>
      <c r="K6" s="120" t="str">
        <f>'04'!BG7</f>
        <v/>
      </c>
      <c r="L6" s="120" t="str">
        <f>'04'!BN7</f>
        <v/>
      </c>
      <c r="M6" s="120" t="str">
        <f>'04'!BU7</f>
        <v/>
      </c>
      <c r="N6" s="120" t="str">
        <f>'04'!CB7</f>
        <v/>
      </c>
      <c r="O6" s="120" t="str">
        <f>'04'!CI7</f>
        <v/>
      </c>
      <c r="P6" s="120" t="str">
        <f>'04'!CP7</f>
        <v/>
      </c>
      <c r="Q6" s="120" t="str">
        <f>'04'!CW7</f>
        <v/>
      </c>
      <c r="R6" s="120" t="str">
        <f>'04'!DD7</f>
        <v/>
      </c>
      <c r="S6" s="123" t="str">
        <f t="shared" ref="S6:S48" si="0">AJ6</f>
        <v/>
      </c>
      <c r="T6" s="124" t="str">
        <f t="shared" ref="T6:T48" si="1">IF(D6="","",D6*$D$2)</f>
        <v/>
      </c>
      <c r="U6" s="124" t="str">
        <f t="shared" ref="U6:U48" si="2">IF(E6="","",E6*$E$2)</f>
        <v/>
      </c>
      <c r="V6" s="124" t="str">
        <f t="shared" ref="V6:V48" si="3">IF(F6="","",F6*$F$2)</f>
        <v/>
      </c>
      <c r="W6" s="124" t="str">
        <f t="shared" ref="W6:W48" si="4">IF(G6="","",G6*$G$2)</f>
        <v/>
      </c>
      <c r="X6" s="124" t="str">
        <f t="shared" ref="X6:X48" si="5">IF(H6="","",H6*$H$2)</f>
        <v/>
      </c>
      <c r="Y6" s="124" t="str">
        <f t="shared" ref="Y6:Y48" si="6">IF(I6="","",I6*$I$2)</f>
        <v/>
      </c>
      <c r="Z6" s="124" t="str">
        <f t="shared" ref="Z6:Z48" si="7">IF(J6="","",J6*$J$2)</f>
        <v/>
      </c>
      <c r="AA6" s="124" t="str">
        <f t="shared" ref="AA6:AA48" si="8">IF(K6="","",K6*$K$2)</f>
        <v/>
      </c>
      <c r="AB6" s="124" t="str">
        <f t="shared" ref="AB6:AB48" si="9">IF(L6="","",L6*$L$2)</f>
        <v/>
      </c>
      <c r="AC6" s="124" t="str">
        <f t="shared" ref="AC6:AC48" si="10">IF(M6="","",M6*$M$2)</f>
        <v/>
      </c>
      <c r="AD6" s="124" t="str">
        <f t="shared" ref="AD6:AD54" si="11">IF(N6="","",N6*$N$2)</f>
        <v/>
      </c>
      <c r="AE6" s="124" t="str">
        <f t="shared" ref="AE6:AE54" si="12">IF(O6="","",O6*$O$2)</f>
        <v/>
      </c>
      <c r="AF6" s="124" t="str">
        <f t="shared" ref="AF6:AF54" si="13">IF(P6="","",P6*$P$2)</f>
        <v/>
      </c>
      <c r="AG6" s="124" t="str">
        <f t="shared" ref="AG6:AG54" si="14">IF(Q6="","",Q6*$Q$2)</f>
        <v/>
      </c>
      <c r="AH6" s="124" t="str">
        <f t="shared" ref="AH6:AH48" si="15">IF(R6="","",R6*$R$2)</f>
        <v/>
      </c>
      <c r="AI6" s="120" t="str">
        <f t="shared" ref="AI6:AI48" si="16">IF(SUM(T6:AH6),SUM(T6:AH6),"")</f>
        <v/>
      </c>
      <c r="AJ6" s="123" t="str">
        <f t="shared" ref="AJ6:AJ48" si="17">IF(AI6="","",AI6/$S$2)</f>
        <v/>
      </c>
    </row>
    <row r="7" spans="1:36" s="26" customFormat="1" ht="15.95" customHeight="1">
      <c r="A7" s="120">
        <v>3</v>
      </c>
      <c r="B7" s="121">
        <f>'03'!B7</f>
        <v>2377</v>
      </c>
      <c r="C7" s="122" t="str">
        <f>'03'!C7</f>
        <v>เด็กชายเอกภพ  งานสลุง</v>
      </c>
      <c r="D7" s="120" t="str">
        <f>'04'!J8</f>
        <v/>
      </c>
      <c r="E7" s="120" t="str">
        <f>'04'!Q8</f>
        <v/>
      </c>
      <c r="F7" s="120" t="str">
        <f>'04'!X8</f>
        <v/>
      </c>
      <c r="G7" s="120" t="str">
        <f>'04'!AE8</f>
        <v/>
      </c>
      <c r="H7" s="120" t="str">
        <f>'04'!AL8</f>
        <v/>
      </c>
      <c r="I7" s="120" t="str">
        <f>'04'!AS8</f>
        <v/>
      </c>
      <c r="J7" s="120" t="str">
        <f>'04'!AZ8</f>
        <v/>
      </c>
      <c r="K7" s="120" t="str">
        <f>'04'!BG8</f>
        <v/>
      </c>
      <c r="L7" s="120" t="str">
        <f>'04'!BN8</f>
        <v/>
      </c>
      <c r="M7" s="120" t="str">
        <f>'04'!BU8</f>
        <v/>
      </c>
      <c r="N7" s="120" t="str">
        <f>'04'!CB8</f>
        <v/>
      </c>
      <c r="O7" s="120" t="str">
        <f>'04'!CI8</f>
        <v/>
      </c>
      <c r="P7" s="120" t="str">
        <f>'04'!CP8</f>
        <v/>
      </c>
      <c r="Q7" s="120" t="str">
        <f>'04'!CW8</f>
        <v/>
      </c>
      <c r="R7" s="120" t="str">
        <f>'04'!DD8</f>
        <v/>
      </c>
      <c r="S7" s="123" t="str">
        <f t="shared" si="0"/>
        <v/>
      </c>
      <c r="T7" s="124" t="str">
        <f t="shared" si="1"/>
        <v/>
      </c>
      <c r="U7" s="124" t="str">
        <f t="shared" si="2"/>
        <v/>
      </c>
      <c r="V7" s="124" t="str">
        <f t="shared" si="3"/>
        <v/>
      </c>
      <c r="W7" s="124" t="str">
        <f t="shared" si="4"/>
        <v/>
      </c>
      <c r="X7" s="124" t="str">
        <f t="shared" si="5"/>
        <v/>
      </c>
      <c r="Y7" s="124" t="str">
        <f t="shared" si="6"/>
        <v/>
      </c>
      <c r="Z7" s="124" t="str">
        <f t="shared" si="7"/>
        <v/>
      </c>
      <c r="AA7" s="124" t="str">
        <f t="shared" si="8"/>
        <v/>
      </c>
      <c r="AB7" s="124" t="str">
        <f t="shared" si="9"/>
        <v/>
      </c>
      <c r="AC7" s="124" t="str">
        <f t="shared" si="10"/>
        <v/>
      </c>
      <c r="AD7" s="124" t="str">
        <f t="shared" si="11"/>
        <v/>
      </c>
      <c r="AE7" s="124" t="str">
        <f t="shared" si="12"/>
        <v/>
      </c>
      <c r="AF7" s="124" t="str">
        <f t="shared" si="13"/>
        <v/>
      </c>
      <c r="AG7" s="124" t="str">
        <f t="shared" si="14"/>
        <v/>
      </c>
      <c r="AH7" s="124" t="str">
        <f t="shared" si="15"/>
        <v/>
      </c>
      <c r="AI7" s="120" t="str">
        <f t="shared" si="16"/>
        <v/>
      </c>
      <c r="AJ7" s="123" t="str">
        <f t="shared" si="17"/>
        <v/>
      </c>
    </row>
    <row r="8" spans="1:36" s="26" customFormat="1" ht="15.95" customHeight="1">
      <c r="A8" s="120">
        <v>4</v>
      </c>
      <c r="B8" s="121">
        <f>'03'!B8</f>
        <v>2378</v>
      </c>
      <c r="C8" s="122" t="str">
        <f>'03'!C8</f>
        <v>เด็กชายธนกฤติ  อินวกูล</v>
      </c>
      <c r="D8" s="120" t="str">
        <f>'04'!J9</f>
        <v/>
      </c>
      <c r="E8" s="120" t="str">
        <f>'04'!Q9</f>
        <v/>
      </c>
      <c r="F8" s="120" t="str">
        <f>'04'!X9</f>
        <v/>
      </c>
      <c r="G8" s="120" t="str">
        <f>'04'!AE9</f>
        <v/>
      </c>
      <c r="H8" s="120" t="str">
        <f>'04'!AL9</f>
        <v/>
      </c>
      <c r="I8" s="120" t="str">
        <f>'04'!AS9</f>
        <v/>
      </c>
      <c r="J8" s="120" t="str">
        <f>'04'!AZ9</f>
        <v/>
      </c>
      <c r="K8" s="120" t="str">
        <f>'04'!BG9</f>
        <v/>
      </c>
      <c r="L8" s="120" t="str">
        <f>'04'!BN9</f>
        <v/>
      </c>
      <c r="M8" s="120" t="str">
        <f>'04'!BU9</f>
        <v/>
      </c>
      <c r="N8" s="120" t="str">
        <f>'04'!CB9</f>
        <v/>
      </c>
      <c r="O8" s="120" t="str">
        <f>'04'!CI9</f>
        <v/>
      </c>
      <c r="P8" s="120" t="str">
        <f>'04'!CP9</f>
        <v/>
      </c>
      <c r="Q8" s="120" t="str">
        <f>'04'!CW9</f>
        <v/>
      </c>
      <c r="R8" s="120" t="str">
        <f>'04'!DD9</f>
        <v/>
      </c>
      <c r="S8" s="123" t="str">
        <f t="shared" si="0"/>
        <v/>
      </c>
      <c r="T8" s="124" t="str">
        <f t="shared" si="1"/>
        <v/>
      </c>
      <c r="U8" s="124" t="str">
        <f t="shared" si="2"/>
        <v/>
      </c>
      <c r="V8" s="124" t="str">
        <f t="shared" si="3"/>
        <v/>
      </c>
      <c r="W8" s="124" t="str">
        <f t="shared" si="4"/>
        <v/>
      </c>
      <c r="X8" s="124" t="str">
        <f t="shared" si="5"/>
        <v/>
      </c>
      <c r="Y8" s="124" t="str">
        <f t="shared" si="6"/>
        <v/>
      </c>
      <c r="Z8" s="124" t="str">
        <f t="shared" si="7"/>
        <v/>
      </c>
      <c r="AA8" s="124" t="str">
        <f t="shared" si="8"/>
        <v/>
      </c>
      <c r="AB8" s="124" t="str">
        <f t="shared" si="9"/>
        <v/>
      </c>
      <c r="AC8" s="124" t="str">
        <f t="shared" si="10"/>
        <v/>
      </c>
      <c r="AD8" s="124" t="str">
        <f t="shared" si="11"/>
        <v/>
      </c>
      <c r="AE8" s="124" t="str">
        <f t="shared" si="12"/>
        <v/>
      </c>
      <c r="AF8" s="124" t="str">
        <f t="shared" si="13"/>
        <v/>
      </c>
      <c r="AG8" s="124" t="str">
        <f t="shared" si="14"/>
        <v/>
      </c>
      <c r="AH8" s="124" t="str">
        <f t="shared" si="15"/>
        <v/>
      </c>
      <c r="AI8" s="120" t="str">
        <f t="shared" si="16"/>
        <v/>
      </c>
      <c r="AJ8" s="123" t="str">
        <f t="shared" si="17"/>
        <v/>
      </c>
    </row>
    <row r="9" spans="1:36" s="26" customFormat="1" ht="15.95" customHeight="1">
      <c r="A9" s="120">
        <v>5</v>
      </c>
      <c r="B9" s="121">
        <f>'03'!B9</f>
        <v>2379</v>
      </c>
      <c r="C9" s="122" t="str">
        <f>'03'!C9</f>
        <v>เด็กชายปภาวิน  มังคะลา</v>
      </c>
      <c r="D9" s="120" t="str">
        <f>'04'!J10</f>
        <v/>
      </c>
      <c r="E9" s="120" t="str">
        <f>'04'!Q10</f>
        <v/>
      </c>
      <c r="F9" s="120" t="str">
        <f>'04'!X10</f>
        <v/>
      </c>
      <c r="G9" s="120" t="str">
        <f>'04'!AE10</f>
        <v/>
      </c>
      <c r="H9" s="120" t="str">
        <f>'04'!AL10</f>
        <v/>
      </c>
      <c r="I9" s="120" t="str">
        <f>'04'!AS10</f>
        <v/>
      </c>
      <c r="J9" s="120" t="str">
        <f>'04'!AZ10</f>
        <v/>
      </c>
      <c r="K9" s="120" t="str">
        <f>'04'!BG10</f>
        <v/>
      </c>
      <c r="L9" s="120" t="str">
        <f>'04'!BN10</f>
        <v/>
      </c>
      <c r="M9" s="120" t="str">
        <f>'04'!BU10</f>
        <v/>
      </c>
      <c r="N9" s="120" t="str">
        <f>'04'!CB10</f>
        <v/>
      </c>
      <c r="O9" s="120" t="str">
        <f>'04'!CI10</f>
        <v/>
      </c>
      <c r="P9" s="120" t="str">
        <f>'04'!CP10</f>
        <v/>
      </c>
      <c r="Q9" s="120" t="str">
        <f>'04'!CW10</f>
        <v/>
      </c>
      <c r="R9" s="120" t="str">
        <f>'04'!DD10</f>
        <v/>
      </c>
      <c r="S9" s="123" t="str">
        <f t="shared" si="0"/>
        <v/>
      </c>
      <c r="T9" s="124" t="str">
        <f t="shared" si="1"/>
        <v/>
      </c>
      <c r="U9" s="124" t="str">
        <f t="shared" si="2"/>
        <v/>
      </c>
      <c r="V9" s="124" t="str">
        <f t="shared" si="3"/>
        <v/>
      </c>
      <c r="W9" s="124" t="str">
        <f t="shared" si="4"/>
        <v/>
      </c>
      <c r="X9" s="124" t="str">
        <f t="shared" si="5"/>
        <v/>
      </c>
      <c r="Y9" s="124" t="str">
        <f t="shared" si="6"/>
        <v/>
      </c>
      <c r="Z9" s="124" t="str">
        <f t="shared" si="7"/>
        <v/>
      </c>
      <c r="AA9" s="124" t="str">
        <f t="shared" si="8"/>
        <v/>
      </c>
      <c r="AB9" s="124" t="str">
        <f t="shared" si="9"/>
        <v/>
      </c>
      <c r="AC9" s="124" t="str">
        <f t="shared" si="10"/>
        <v/>
      </c>
      <c r="AD9" s="124" t="str">
        <f t="shared" si="11"/>
        <v/>
      </c>
      <c r="AE9" s="124" t="str">
        <f t="shared" si="12"/>
        <v/>
      </c>
      <c r="AF9" s="124" t="str">
        <f t="shared" si="13"/>
        <v/>
      </c>
      <c r="AG9" s="124" t="str">
        <f t="shared" si="14"/>
        <v/>
      </c>
      <c r="AH9" s="124" t="str">
        <f t="shared" si="15"/>
        <v/>
      </c>
      <c r="AI9" s="120" t="str">
        <f t="shared" si="16"/>
        <v/>
      </c>
      <c r="AJ9" s="123" t="str">
        <f t="shared" si="17"/>
        <v/>
      </c>
    </row>
    <row r="10" spans="1:36" s="26" customFormat="1" ht="15.95" customHeight="1">
      <c r="A10" s="120">
        <v>6</v>
      </c>
      <c r="B10" s="121">
        <f>'03'!B10</f>
        <v>2380</v>
      </c>
      <c r="C10" s="122" t="str">
        <f>'03'!C10</f>
        <v>เด็กชายธนกฤต  แย้มพรม</v>
      </c>
      <c r="D10" s="120" t="str">
        <f>'04'!J11</f>
        <v/>
      </c>
      <c r="E10" s="120" t="str">
        <f>'04'!Q11</f>
        <v/>
      </c>
      <c r="F10" s="120" t="str">
        <f>'04'!X11</f>
        <v/>
      </c>
      <c r="G10" s="120" t="str">
        <f>'04'!AE11</f>
        <v/>
      </c>
      <c r="H10" s="120" t="str">
        <f>'04'!AL11</f>
        <v/>
      </c>
      <c r="I10" s="120" t="str">
        <f>'04'!AS11</f>
        <v/>
      </c>
      <c r="J10" s="120" t="str">
        <f>'04'!AZ11</f>
        <v/>
      </c>
      <c r="K10" s="120" t="str">
        <f>'04'!BG11</f>
        <v/>
      </c>
      <c r="L10" s="120" t="str">
        <f>'04'!BN11</f>
        <v/>
      </c>
      <c r="M10" s="120" t="str">
        <f>'04'!BU11</f>
        <v/>
      </c>
      <c r="N10" s="120" t="str">
        <f>'04'!CB11</f>
        <v/>
      </c>
      <c r="O10" s="120" t="str">
        <f>'04'!CI11</f>
        <v/>
      </c>
      <c r="P10" s="120" t="str">
        <f>'04'!CP11</f>
        <v/>
      </c>
      <c r="Q10" s="120" t="str">
        <f>'04'!CW11</f>
        <v/>
      </c>
      <c r="R10" s="120" t="str">
        <f>'04'!DD11</f>
        <v/>
      </c>
      <c r="S10" s="123" t="str">
        <f t="shared" si="0"/>
        <v/>
      </c>
      <c r="T10" s="124" t="str">
        <f t="shared" si="1"/>
        <v/>
      </c>
      <c r="U10" s="124" t="str">
        <f t="shared" si="2"/>
        <v/>
      </c>
      <c r="V10" s="124" t="str">
        <f t="shared" si="3"/>
        <v/>
      </c>
      <c r="W10" s="124" t="str">
        <f t="shared" si="4"/>
        <v/>
      </c>
      <c r="X10" s="124" t="str">
        <f t="shared" si="5"/>
        <v/>
      </c>
      <c r="Y10" s="124" t="str">
        <f t="shared" si="6"/>
        <v/>
      </c>
      <c r="Z10" s="124" t="str">
        <f t="shared" si="7"/>
        <v/>
      </c>
      <c r="AA10" s="124" t="str">
        <f t="shared" si="8"/>
        <v/>
      </c>
      <c r="AB10" s="124" t="str">
        <f t="shared" si="9"/>
        <v/>
      </c>
      <c r="AC10" s="124" t="str">
        <f t="shared" si="10"/>
        <v/>
      </c>
      <c r="AD10" s="124" t="str">
        <f t="shared" si="11"/>
        <v/>
      </c>
      <c r="AE10" s="124" t="str">
        <f t="shared" si="12"/>
        <v/>
      </c>
      <c r="AF10" s="124" t="str">
        <f t="shared" si="13"/>
        <v/>
      </c>
      <c r="AG10" s="124" t="str">
        <f t="shared" si="14"/>
        <v/>
      </c>
      <c r="AH10" s="124" t="str">
        <f t="shared" si="15"/>
        <v/>
      </c>
      <c r="AI10" s="120" t="str">
        <f t="shared" si="16"/>
        <v/>
      </c>
      <c r="AJ10" s="123" t="str">
        <f t="shared" si="17"/>
        <v/>
      </c>
    </row>
    <row r="11" spans="1:36" s="26" customFormat="1" ht="15.95" customHeight="1">
      <c r="A11" s="120">
        <v>7</v>
      </c>
      <c r="B11" s="121">
        <f>'03'!B11</f>
        <v>2381</v>
      </c>
      <c r="C11" s="122" t="str">
        <f>'03'!C11</f>
        <v>เด็กชายอัศวิน  พูลพร</v>
      </c>
      <c r="D11" s="120" t="str">
        <f>'04'!J12</f>
        <v/>
      </c>
      <c r="E11" s="120" t="str">
        <f>'04'!Q12</f>
        <v/>
      </c>
      <c r="F11" s="120" t="str">
        <f>'04'!X12</f>
        <v/>
      </c>
      <c r="G11" s="120" t="str">
        <f>'04'!AE12</f>
        <v/>
      </c>
      <c r="H11" s="120" t="str">
        <f>'04'!AL12</f>
        <v/>
      </c>
      <c r="I11" s="120" t="str">
        <f>'04'!AS12</f>
        <v/>
      </c>
      <c r="J11" s="120" t="str">
        <f>'04'!AZ12</f>
        <v/>
      </c>
      <c r="K11" s="120" t="str">
        <f>'04'!BG12</f>
        <v/>
      </c>
      <c r="L11" s="120" t="str">
        <f>'04'!BN12</f>
        <v/>
      </c>
      <c r="M11" s="120" t="str">
        <f>'04'!BU12</f>
        <v/>
      </c>
      <c r="N11" s="120" t="str">
        <f>'04'!CB12</f>
        <v/>
      </c>
      <c r="O11" s="120" t="str">
        <f>'04'!CI12</f>
        <v/>
      </c>
      <c r="P11" s="120" t="str">
        <f>'04'!CP12</f>
        <v/>
      </c>
      <c r="Q11" s="120" t="str">
        <f>'04'!CW12</f>
        <v/>
      </c>
      <c r="R11" s="120" t="str">
        <f>'04'!DD12</f>
        <v/>
      </c>
      <c r="S11" s="123" t="str">
        <f t="shared" si="0"/>
        <v/>
      </c>
      <c r="T11" s="124" t="str">
        <f t="shared" si="1"/>
        <v/>
      </c>
      <c r="U11" s="124" t="str">
        <f t="shared" si="2"/>
        <v/>
      </c>
      <c r="V11" s="124" t="str">
        <f t="shared" si="3"/>
        <v/>
      </c>
      <c r="W11" s="124" t="str">
        <f t="shared" si="4"/>
        <v/>
      </c>
      <c r="X11" s="124" t="str">
        <f t="shared" si="5"/>
        <v/>
      </c>
      <c r="Y11" s="124" t="str">
        <f t="shared" si="6"/>
        <v/>
      </c>
      <c r="Z11" s="124" t="str">
        <f t="shared" si="7"/>
        <v/>
      </c>
      <c r="AA11" s="124" t="str">
        <f t="shared" si="8"/>
        <v/>
      </c>
      <c r="AB11" s="124" t="str">
        <f t="shared" si="9"/>
        <v/>
      </c>
      <c r="AC11" s="124" t="str">
        <f t="shared" si="10"/>
        <v/>
      </c>
      <c r="AD11" s="124" t="str">
        <f t="shared" si="11"/>
        <v/>
      </c>
      <c r="AE11" s="124" t="str">
        <f t="shared" si="12"/>
        <v/>
      </c>
      <c r="AF11" s="124" t="str">
        <f t="shared" si="13"/>
        <v/>
      </c>
      <c r="AG11" s="124" t="str">
        <f t="shared" si="14"/>
        <v/>
      </c>
      <c r="AH11" s="124" t="str">
        <f t="shared" si="15"/>
        <v/>
      </c>
      <c r="AI11" s="120" t="str">
        <f t="shared" si="16"/>
        <v/>
      </c>
      <c r="AJ11" s="123" t="str">
        <f t="shared" si="17"/>
        <v/>
      </c>
    </row>
    <row r="12" spans="1:36" s="26" customFormat="1" ht="15.95" customHeight="1">
      <c r="A12" s="120">
        <v>8</v>
      </c>
      <c r="B12" s="121">
        <f>'03'!B12</f>
        <v>2382</v>
      </c>
      <c r="C12" s="122" t="str">
        <f>'03'!C12</f>
        <v>เด็กหญิงจารุพิชญา  ธัญญเจริญ</v>
      </c>
      <c r="D12" s="120" t="str">
        <f>'04'!J13</f>
        <v/>
      </c>
      <c r="E12" s="120" t="str">
        <f>'04'!Q13</f>
        <v/>
      </c>
      <c r="F12" s="120" t="str">
        <f>'04'!X13</f>
        <v/>
      </c>
      <c r="G12" s="120" t="str">
        <f>'04'!AE13</f>
        <v/>
      </c>
      <c r="H12" s="120" t="str">
        <f>'04'!AL13</f>
        <v/>
      </c>
      <c r="I12" s="120" t="str">
        <f>'04'!AS13</f>
        <v/>
      </c>
      <c r="J12" s="120" t="str">
        <f>'04'!AZ13</f>
        <v/>
      </c>
      <c r="K12" s="120" t="str">
        <f>'04'!BG13</f>
        <v/>
      </c>
      <c r="L12" s="120" t="str">
        <f>'04'!BN13</f>
        <v/>
      </c>
      <c r="M12" s="120" t="str">
        <f>'04'!BU13</f>
        <v/>
      </c>
      <c r="N12" s="120" t="str">
        <f>'04'!CB13</f>
        <v/>
      </c>
      <c r="O12" s="120" t="str">
        <f>'04'!CI13</f>
        <v/>
      </c>
      <c r="P12" s="120" t="str">
        <f>'04'!CP13</f>
        <v/>
      </c>
      <c r="Q12" s="120" t="str">
        <f>'04'!CW13</f>
        <v/>
      </c>
      <c r="R12" s="120" t="str">
        <f>'04'!DD13</f>
        <v/>
      </c>
      <c r="S12" s="123" t="str">
        <f t="shared" si="0"/>
        <v/>
      </c>
      <c r="T12" s="124" t="str">
        <f t="shared" si="1"/>
        <v/>
      </c>
      <c r="U12" s="124" t="str">
        <f t="shared" si="2"/>
        <v/>
      </c>
      <c r="V12" s="124" t="str">
        <f t="shared" si="3"/>
        <v/>
      </c>
      <c r="W12" s="124" t="str">
        <f t="shared" si="4"/>
        <v/>
      </c>
      <c r="X12" s="124" t="str">
        <f t="shared" si="5"/>
        <v/>
      </c>
      <c r="Y12" s="124" t="str">
        <f t="shared" si="6"/>
        <v/>
      </c>
      <c r="Z12" s="124" t="str">
        <f t="shared" si="7"/>
        <v/>
      </c>
      <c r="AA12" s="124" t="str">
        <f t="shared" si="8"/>
        <v/>
      </c>
      <c r="AB12" s="124" t="str">
        <f t="shared" si="9"/>
        <v/>
      </c>
      <c r="AC12" s="124" t="str">
        <f t="shared" si="10"/>
        <v/>
      </c>
      <c r="AD12" s="124" t="str">
        <f t="shared" si="11"/>
        <v/>
      </c>
      <c r="AE12" s="124" t="str">
        <f t="shared" si="12"/>
        <v/>
      </c>
      <c r="AF12" s="124" t="str">
        <f t="shared" si="13"/>
        <v/>
      </c>
      <c r="AG12" s="124" t="str">
        <f t="shared" si="14"/>
        <v/>
      </c>
      <c r="AH12" s="124" t="str">
        <f t="shared" si="15"/>
        <v/>
      </c>
      <c r="AI12" s="120" t="str">
        <f t="shared" si="16"/>
        <v/>
      </c>
      <c r="AJ12" s="123" t="str">
        <f t="shared" si="17"/>
        <v/>
      </c>
    </row>
    <row r="13" spans="1:36" s="26" customFormat="1" ht="15.95" customHeight="1">
      <c r="A13" s="120">
        <v>9</v>
      </c>
      <c r="B13" s="121">
        <f>'03'!B13</f>
        <v>2383</v>
      </c>
      <c r="C13" s="122" t="str">
        <f>'03'!C13</f>
        <v>เด็กหญิงนันท์นภัส  เจียมพัว</v>
      </c>
      <c r="D13" s="120" t="str">
        <f>'04'!J14</f>
        <v/>
      </c>
      <c r="E13" s="120" t="str">
        <f>'04'!Q14</f>
        <v/>
      </c>
      <c r="F13" s="120" t="str">
        <f>'04'!X14</f>
        <v/>
      </c>
      <c r="G13" s="120" t="str">
        <f>'04'!AE14</f>
        <v/>
      </c>
      <c r="H13" s="120" t="str">
        <f>'04'!AL14</f>
        <v/>
      </c>
      <c r="I13" s="120" t="str">
        <f>'04'!AS14</f>
        <v/>
      </c>
      <c r="J13" s="120" t="str">
        <f>'04'!AZ14</f>
        <v/>
      </c>
      <c r="K13" s="120" t="str">
        <f>'04'!BG14</f>
        <v/>
      </c>
      <c r="L13" s="120" t="str">
        <f>'04'!BN14</f>
        <v/>
      </c>
      <c r="M13" s="120" t="str">
        <f>'04'!BU14</f>
        <v/>
      </c>
      <c r="N13" s="120" t="str">
        <f>'04'!CB14</f>
        <v/>
      </c>
      <c r="O13" s="120" t="str">
        <f>'04'!CI14</f>
        <v/>
      </c>
      <c r="P13" s="120" t="str">
        <f>'04'!CP14</f>
        <v/>
      </c>
      <c r="Q13" s="120" t="str">
        <f>'04'!CW14</f>
        <v/>
      </c>
      <c r="R13" s="120" t="str">
        <f>'04'!DD14</f>
        <v/>
      </c>
      <c r="S13" s="123" t="str">
        <f t="shared" si="0"/>
        <v/>
      </c>
      <c r="T13" s="124" t="str">
        <f t="shared" si="1"/>
        <v/>
      </c>
      <c r="U13" s="124" t="str">
        <f t="shared" si="2"/>
        <v/>
      </c>
      <c r="V13" s="124" t="str">
        <f t="shared" si="3"/>
        <v/>
      </c>
      <c r="W13" s="124" t="str">
        <f t="shared" si="4"/>
        <v/>
      </c>
      <c r="X13" s="124" t="str">
        <f t="shared" si="5"/>
        <v/>
      </c>
      <c r="Y13" s="124" t="str">
        <f t="shared" si="6"/>
        <v/>
      </c>
      <c r="Z13" s="124" t="str">
        <f t="shared" si="7"/>
        <v/>
      </c>
      <c r="AA13" s="124" t="str">
        <f t="shared" si="8"/>
        <v/>
      </c>
      <c r="AB13" s="124" t="str">
        <f t="shared" si="9"/>
        <v/>
      </c>
      <c r="AC13" s="124" t="str">
        <f t="shared" si="10"/>
        <v/>
      </c>
      <c r="AD13" s="124" t="str">
        <f t="shared" si="11"/>
        <v/>
      </c>
      <c r="AE13" s="124" t="str">
        <f t="shared" si="12"/>
        <v/>
      </c>
      <c r="AF13" s="124" t="str">
        <f t="shared" si="13"/>
        <v/>
      </c>
      <c r="AG13" s="124" t="str">
        <f t="shared" si="14"/>
        <v/>
      </c>
      <c r="AH13" s="124" t="str">
        <f t="shared" si="15"/>
        <v/>
      </c>
      <c r="AI13" s="120" t="str">
        <f t="shared" si="16"/>
        <v/>
      </c>
      <c r="AJ13" s="123" t="str">
        <f t="shared" si="17"/>
        <v/>
      </c>
    </row>
    <row r="14" spans="1:36" s="26" customFormat="1" ht="15.95" customHeight="1">
      <c r="A14" s="120">
        <v>10</v>
      </c>
      <c r="B14" s="121">
        <f>'03'!B14</f>
        <v>2384</v>
      </c>
      <c r="C14" s="122" t="str">
        <f>'03'!C14</f>
        <v>เด็กหญิงปภาดา  แก่นมั่น</v>
      </c>
      <c r="D14" s="120" t="str">
        <f>'04'!J15</f>
        <v/>
      </c>
      <c r="E14" s="120" t="str">
        <f>'04'!Q15</f>
        <v/>
      </c>
      <c r="F14" s="120" t="str">
        <f>'04'!X15</f>
        <v/>
      </c>
      <c r="G14" s="120" t="str">
        <f>'04'!AE15</f>
        <v/>
      </c>
      <c r="H14" s="120" t="str">
        <f>'04'!AL15</f>
        <v/>
      </c>
      <c r="I14" s="120" t="str">
        <f>'04'!AS15</f>
        <v/>
      </c>
      <c r="J14" s="120" t="str">
        <f>'04'!AZ15</f>
        <v/>
      </c>
      <c r="K14" s="120" t="str">
        <f>'04'!BG15</f>
        <v/>
      </c>
      <c r="L14" s="120" t="str">
        <f>'04'!BN15</f>
        <v/>
      </c>
      <c r="M14" s="120" t="str">
        <f>'04'!BU15</f>
        <v/>
      </c>
      <c r="N14" s="120" t="str">
        <f>'04'!CB15</f>
        <v/>
      </c>
      <c r="O14" s="120" t="str">
        <f>'04'!CI15</f>
        <v/>
      </c>
      <c r="P14" s="120" t="str">
        <f>'04'!CP15</f>
        <v/>
      </c>
      <c r="Q14" s="120" t="str">
        <f>'04'!CW15</f>
        <v/>
      </c>
      <c r="R14" s="120" t="str">
        <f>'04'!DD15</f>
        <v/>
      </c>
      <c r="S14" s="123" t="str">
        <f t="shared" si="0"/>
        <v/>
      </c>
      <c r="T14" s="124" t="str">
        <f t="shared" si="1"/>
        <v/>
      </c>
      <c r="U14" s="124" t="str">
        <f t="shared" si="2"/>
        <v/>
      </c>
      <c r="V14" s="124" t="str">
        <f t="shared" si="3"/>
        <v/>
      </c>
      <c r="W14" s="124" t="str">
        <f t="shared" si="4"/>
        <v/>
      </c>
      <c r="X14" s="124" t="str">
        <f t="shared" si="5"/>
        <v/>
      </c>
      <c r="Y14" s="124" t="str">
        <f t="shared" si="6"/>
        <v/>
      </c>
      <c r="Z14" s="124" t="str">
        <f t="shared" si="7"/>
        <v/>
      </c>
      <c r="AA14" s="124" t="str">
        <f t="shared" si="8"/>
        <v/>
      </c>
      <c r="AB14" s="124" t="str">
        <f t="shared" si="9"/>
        <v/>
      </c>
      <c r="AC14" s="124" t="str">
        <f t="shared" si="10"/>
        <v/>
      </c>
      <c r="AD14" s="124" t="str">
        <f t="shared" si="11"/>
        <v/>
      </c>
      <c r="AE14" s="124" t="str">
        <f t="shared" si="12"/>
        <v/>
      </c>
      <c r="AF14" s="124" t="str">
        <f t="shared" si="13"/>
        <v/>
      </c>
      <c r="AG14" s="124" t="str">
        <f t="shared" si="14"/>
        <v/>
      </c>
      <c r="AH14" s="124" t="str">
        <f t="shared" si="15"/>
        <v/>
      </c>
      <c r="AI14" s="120" t="str">
        <f t="shared" si="16"/>
        <v/>
      </c>
      <c r="AJ14" s="123" t="str">
        <f t="shared" si="17"/>
        <v/>
      </c>
    </row>
    <row r="15" spans="1:36" s="26" customFormat="1" ht="15.95" customHeight="1">
      <c r="A15" s="120">
        <v>11</v>
      </c>
      <c r="B15" s="121">
        <f>'03'!B15</f>
        <v>2385</v>
      </c>
      <c r="C15" s="122" t="str">
        <f>'03'!C15</f>
        <v>เด็กหญิงกชพร  กล้อยกลิ้ง</v>
      </c>
      <c r="D15" s="120" t="str">
        <f>'04'!J16</f>
        <v/>
      </c>
      <c r="E15" s="120" t="str">
        <f>'04'!Q16</f>
        <v/>
      </c>
      <c r="F15" s="120" t="str">
        <f>'04'!X16</f>
        <v/>
      </c>
      <c r="G15" s="120" t="str">
        <f>'04'!AE16</f>
        <v/>
      </c>
      <c r="H15" s="120" t="str">
        <f>'04'!AL16</f>
        <v/>
      </c>
      <c r="I15" s="120" t="str">
        <f>'04'!AS16</f>
        <v/>
      </c>
      <c r="J15" s="120" t="str">
        <f>'04'!AZ16</f>
        <v/>
      </c>
      <c r="K15" s="120" t="str">
        <f>'04'!BG16</f>
        <v/>
      </c>
      <c r="L15" s="120" t="str">
        <f>'04'!BN16</f>
        <v/>
      </c>
      <c r="M15" s="120" t="str">
        <f>'04'!BU16</f>
        <v/>
      </c>
      <c r="N15" s="120" t="str">
        <f>'04'!CB16</f>
        <v/>
      </c>
      <c r="O15" s="120" t="str">
        <f>'04'!CI16</f>
        <v/>
      </c>
      <c r="P15" s="120" t="str">
        <f>'04'!CP16</f>
        <v/>
      </c>
      <c r="Q15" s="120" t="str">
        <f>'04'!CW16</f>
        <v/>
      </c>
      <c r="R15" s="120" t="str">
        <f>'04'!DD16</f>
        <v/>
      </c>
      <c r="S15" s="123" t="str">
        <f t="shared" si="0"/>
        <v/>
      </c>
      <c r="T15" s="124" t="str">
        <f t="shared" si="1"/>
        <v/>
      </c>
      <c r="U15" s="124" t="str">
        <f t="shared" si="2"/>
        <v/>
      </c>
      <c r="V15" s="124" t="str">
        <f t="shared" si="3"/>
        <v/>
      </c>
      <c r="W15" s="124" t="str">
        <f t="shared" si="4"/>
        <v/>
      </c>
      <c r="X15" s="124" t="str">
        <f t="shared" si="5"/>
        <v/>
      </c>
      <c r="Y15" s="124" t="str">
        <f t="shared" si="6"/>
        <v/>
      </c>
      <c r="Z15" s="124" t="str">
        <f t="shared" si="7"/>
        <v/>
      </c>
      <c r="AA15" s="124" t="str">
        <f t="shared" si="8"/>
        <v/>
      </c>
      <c r="AB15" s="124" t="str">
        <f t="shared" si="9"/>
        <v/>
      </c>
      <c r="AC15" s="124" t="str">
        <f t="shared" si="10"/>
        <v/>
      </c>
      <c r="AD15" s="124" t="str">
        <f t="shared" si="11"/>
        <v/>
      </c>
      <c r="AE15" s="124" t="str">
        <f t="shared" si="12"/>
        <v/>
      </c>
      <c r="AF15" s="124" t="str">
        <f t="shared" si="13"/>
        <v/>
      </c>
      <c r="AG15" s="124" t="str">
        <f t="shared" si="14"/>
        <v/>
      </c>
      <c r="AH15" s="124" t="str">
        <f t="shared" si="15"/>
        <v/>
      </c>
      <c r="AI15" s="120" t="str">
        <f t="shared" si="16"/>
        <v/>
      </c>
      <c r="AJ15" s="123" t="str">
        <f t="shared" si="17"/>
        <v/>
      </c>
    </row>
    <row r="16" spans="1:36" s="26" customFormat="1" ht="15.95" customHeight="1">
      <c r="A16" s="120">
        <v>12</v>
      </c>
      <c r="B16" s="121">
        <f>'03'!B16</f>
        <v>2386</v>
      </c>
      <c r="C16" s="122" t="str">
        <f>'03'!C16</f>
        <v>เด็กหญิงณัฏฐธิดา  วุฒิชัยรังสรรค์</v>
      </c>
      <c r="D16" s="120" t="str">
        <f>'04'!J17</f>
        <v/>
      </c>
      <c r="E16" s="120" t="str">
        <f>'04'!Q17</f>
        <v/>
      </c>
      <c r="F16" s="120" t="str">
        <f>'04'!X17</f>
        <v/>
      </c>
      <c r="G16" s="120" t="str">
        <f>'04'!AE17</f>
        <v/>
      </c>
      <c r="H16" s="120" t="str">
        <f>'04'!AL17</f>
        <v/>
      </c>
      <c r="I16" s="120" t="str">
        <f>'04'!AS17</f>
        <v/>
      </c>
      <c r="J16" s="120" t="str">
        <f>'04'!AZ17</f>
        <v/>
      </c>
      <c r="K16" s="120" t="str">
        <f>'04'!BG17</f>
        <v/>
      </c>
      <c r="L16" s="120" t="str">
        <f>'04'!BN17</f>
        <v/>
      </c>
      <c r="M16" s="120" t="str">
        <f>'04'!BU17</f>
        <v/>
      </c>
      <c r="N16" s="120" t="str">
        <f>'04'!CB17</f>
        <v/>
      </c>
      <c r="O16" s="120" t="str">
        <f>'04'!CI17</f>
        <v/>
      </c>
      <c r="P16" s="120" t="str">
        <f>'04'!CP17</f>
        <v/>
      </c>
      <c r="Q16" s="120" t="str">
        <f>'04'!CW17</f>
        <v/>
      </c>
      <c r="R16" s="120" t="str">
        <f>'04'!DD17</f>
        <v/>
      </c>
      <c r="S16" s="123" t="str">
        <f t="shared" si="0"/>
        <v/>
      </c>
      <c r="T16" s="124" t="str">
        <f t="shared" si="1"/>
        <v/>
      </c>
      <c r="U16" s="124" t="str">
        <f t="shared" si="2"/>
        <v/>
      </c>
      <c r="V16" s="124" t="str">
        <f t="shared" si="3"/>
        <v/>
      </c>
      <c r="W16" s="124" t="str">
        <f t="shared" si="4"/>
        <v/>
      </c>
      <c r="X16" s="124" t="str">
        <f t="shared" si="5"/>
        <v/>
      </c>
      <c r="Y16" s="124" t="str">
        <f t="shared" si="6"/>
        <v/>
      </c>
      <c r="Z16" s="124" t="str">
        <f t="shared" si="7"/>
        <v/>
      </c>
      <c r="AA16" s="124" t="str">
        <f t="shared" si="8"/>
        <v/>
      </c>
      <c r="AB16" s="124" t="str">
        <f t="shared" si="9"/>
        <v/>
      </c>
      <c r="AC16" s="124" t="str">
        <f t="shared" si="10"/>
        <v/>
      </c>
      <c r="AD16" s="124" t="str">
        <f t="shared" si="11"/>
        <v/>
      </c>
      <c r="AE16" s="124" t="str">
        <f t="shared" si="12"/>
        <v/>
      </c>
      <c r="AF16" s="124" t="str">
        <f t="shared" si="13"/>
        <v/>
      </c>
      <c r="AG16" s="124" t="str">
        <f t="shared" si="14"/>
        <v/>
      </c>
      <c r="AH16" s="124" t="str">
        <f t="shared" si="15"/>
        <v/>
      </c>
      <c r="AI16" s="120" t="str">
        <f t="shared" si="16"/>
        <v/>
      </c>
      <c r="AJ16" s="123" t="str">
        <f t="shared" si="17"/>
        <v/>
      </c>
    </row>
    <row r="17" spans="1:36" s="26" customFormat="1" ht="15.95" customHeight="1">
      <c r="A17" s="120">
        <v>13</v>
      </c>
      <c r="B17" s="121">
        <f>'03'!B17</f>
        <v>2387</v>
      </c>
      <c r="C17" s="122" t="str">
        <f>'03'!C17</f>
        <v>เด็กหญิงกมลธิดา  แท่งทอง</v>
      </c>
      <c r="D17" s="120" t="str">
        <f>'04'!J18</f>
        <v/>
      </c>
      <c r="E17" s="120" t="str">
        <f>'04'!Q18</f>
        <v/>
      </c>
      <c r="F17" s="120" t="str">
        <f>'04'!X18</f>
        <v/>
      </c>
      <c r="G17" s="120" t="str">
        <f>'04'!AE18</f>
        <v/>
      </c>
      <c r="H17" s="120" t="str">
        <f>'04'!AL18</f>
        <v/>
      </c>
      <c r="I17" s="120" t="str">
        <f>'04'!AS18</f>
        <v/>
      </c>
      <c r="J17" s="120" t="str">
        <f>'04'!AZ18</f>
        <v/>
      </c>
      <c r="K17" s="120" t="str">
        <f>'04'!BG18</f>
        <v/>
      </c>
      <c r="L17" s="120" t="str">
        <f>'04'!BN18</f>
        <v/>
      </c>
      <c r="M17" s="120" t="str">
        <f>'04'!BU18</f>
        <v/>
      </c>
      <c r="N17" s="120" t="str">
        <f>'04'!CB18</f>
        <v/>
      </c>
      <c r="O17" s="120" t="str">
        <f>'04'!CI18</f>
        <v/>
      </c>
      <c r="P17" s="120" t="str">
        <f>'04'!CP18</f>
        <v/>
      </c>
      <c r="Q17" s="120" t="str">
        <f>'04'!CW18</f>
        <v/>
      </c>
      <c r="R17" s="120" t="str">
        <f>'04'!DD18</f>
        <v/>
      </c>
      <c r="S17" s="123" t="str">
        <f t="shared" si="0"/>
        <v/>
      </c>
      <c r="T17" s="124" t="str">
        <f t="shared" si="1"/>
        <v/>
      </c>
      <c r="U17" s="124" t="str">
        <f t="shared" si="2"/>
        <v/>
      </c>
      <c r="V17" s="124" t="str">
        <f t="shared" si="3"/>
        <v/>
      </c>
      <c r="W17" s="124" t="str">
        <f t="shared" si="4"/>
        <v/>
      </c>
      <c r="X17" s="124" t="str">
        <f t="shared" si="5"/>
        <v/>
      </c>
      <c r="Y17" s="124" t="str">
        <f t="shared" si="6"/>
        <v/>
      </c>
      <c r="Z17" s="124" t="str">
        <f t="shared" si="7"/>
        <v/>
      </c>
      <c r="AA17" s="124" t="str">
        <f t="shared" si="8"/>
        <v/>
      </c>
      <c r="AB17" s="124" t="str">
        <f t="shared" si="9"/>
        <v/>
      </c>
      <c r="AC17" s="124" t="str">
        <f t="shared" si="10"/>
        <v/>
      </c>
      <c r="AD17" s="124" t="str">
        <f t="shared" si="11"/>
        <v/>
      </c>
      <c r="AE17" s="124" t="str">
        <f t="shared" si="12"/>
        <v/>
      </c>
      <c r="AF17" s="124" t="str">
        <f t="shared" si="13"/>
        <v/>
      </c>
      <c r="AG17" s="124" t="str">
        <f t="shared" si="14"/>
        <v/>
      </c>
      <c r="AH17" s="124" t="str">
        <f t="shared" si="15"/>
        <v/>
      </c>
      <c r="AI17" s="120" t="str">
        <f t="shared" si="16"/>
        <v/>
      </c>
      <c r="AJ17" s="123" t="str">
        <f t="shared" si="17"/>
        <v/>
      </c>
    </row>
    <row r="18" spans="1:36" s="26" customFormat="1" ht="15.95" customHeight="1">
      <c r="A18" s="120">
        <v>14</v>
      </c>
      <c r="B18" s="121">
        <f>'03'!B18</f>
        <v>2426</v>
      </c>
      <c r="C18" s="122" t="str">
        <f>'03'!C18</f>
        <v>เด็กชายธีรดล  กรานวงษ์</v>
      </c>
      <c r="D18" s="120" t="str">
        <f>'04'!J19</f>
        <v/>
      </c>
      <c r="E18" s="120" t="str">
        <f>'04'!Q19</f>
        <v/>
      </c>
      <c r="F18" s="120" t="str">
        <f>'04'!X19</f>
        <v/>
      </c>
      <c r="G18" s="120" t="str">
        <f>'04'!AE19</f>
        <v/>
      </c>
      <c r="H18" s="120" t="str">
        <f>'04'!AL19</f>
        <v/>
      </c>
      <c r="I18" s="120" t="str">
        <f>'04'!AS19</f>
        <v/>
      </c>
      <c r="J18" s="120" t="str">
        <f>'04'!AZ19</f>
        <v/>
      </c>
      <c r="K18" s="120" t="str">
        <f>'04'!BG19</f>
        <v/>
      </c>
      <c r="L18" s="120" t="str">
        <f>'04'!BN19</f>
        <v/>
      </c>
      <c r="M18" s="120" t="str">
        <f>'04'!BU19</f>
        <v/>
      </c>
      <c r="N18" s="120" t="str">
        <f>'04'!CB19</f>
        <v/>
      </c>
      <c r="O18" s="120" t="str">
        <f>'04'!CI19</f>
        <v/>
      </c>
      <c r="P18" s="120" t="str">
        <f>'04'!CP19</f>
        <v/>
      </c>
      <c r="Q18" s="120" t="str">
        <f>'04'!CW19</f>
        <v/>
      </c>
      <c r="R18" s="120" t="str">
        <f>'04'!DD19</f>
        <v/>
      </c>
      <c r="S18" s="123" t="str">
        <f t="shared" si="0"/>
        <v/>
      </c>
      <c r="T18" s="124" t="str">
        <f t="shared" si="1"/>
        <v/>
      </c>
      <c r="U18" s="124" t="str">
        <f t="shared" si="2"/>
        <v/>
      </c>
      <c r="V18" s="124" t="str">
        <f t="shared" si="3"/>
        <v/>
      </c>
      <c r="W18" s="124" t="str">
        <f t="shared" si="4"/>
        <v/>
      </c>
      <c r="X18" s="124" t="str">
        <f t="shared" si="5"/>
        <v/>
      </c>
      <c r="Y18" s="124" t="str">
        <f t="shared" si="6"/>
        <v/>
      </c>
      <c r="Z18" s="124" t="str">
        <f t="shared" si="7"/>
        <v/>
      </c>
      <c r="AA18" s="124" t="str">
        <f t="shared" si="8"/>
        <v/>
      </c>
      <c r="AB18" s="124" t="str">
        <f t="shared" si="9"/>
        <v/>
      </c>
      <c r="AC18" s="124" t="str">
        <f t="shared" si="10"/>
        <v/>
      </c>
      <c r="AD18" s="124" t="str">
        <f t="shared" si="11"/>
        <v/>
      </c>
      <c r="AE18" s="124" t="str">
        <f t="shared" si="12"/>
        <v/>
      </c>
      <c r="AF18" s="124" t="str">
        <f t="shared" si="13"/>
        <v/>
      </c>
      <c r="AG18" s="124" t="str">
        <f t="shared" si="14"/>
        <v/>
      </c>
      <c r="AH18" s="124" t="str">
        <f t="shared" si="15"/>
        <v/>
      </c>
      <c r="AI18" s="120" t="str">
        <f t="shared" si="16"/>
        <v/>
      </c>
      <c r="AJ18" s="123" t="str">
        <f t="shared" si="17"/>
        <v/>
      </c>
    </row>
    <row r="19" spans="1:36" s="26" customFormat="1" ht="15.95" customHeight="1">
      <c r="A19" s="120">
        <v>15</v>
      </c>
      <c r="B19" s="121">
        <f>'03'!B19</f>
        <v>2427</v>
      </c>
      <c r="C19" s="122" t="str">
        <f>'03'!C19</f>
        <v>เด็กชายเอกรัตน์  ศุกประเสริฐ</v>
      </c>
      <c r="D19" s="120" t="str">
        <f>'04'!J20</f>
        <v/>
      </c>
      <c r="E19" s="120" t="str">
        <f>'04'!Q20</f>
        <v/>
      </c>
      <c r="F19" s="120" t="str">
        <f>'04'!X20</f>
        <v/>
      </c>
      <c r="G19" s="120" t="str">
        <f>'04'!AE20</f>
        <v/>
      </c>
      <c r="H19" s="120" t="str">
        <f>'04'!AL20</f>
        <v/>
      </c>
      <c r="I19" s="120" t="str">
        <f>'04'!AS20</f>
        <v/>
      </c>
      <c r="J19" s="120" t="str">
        <f>'04'!AZ20</f>
        <v/>
      </c>
      <c r="K19" s="120" t="str">
        <f>'04'!BG20</f>
        <v/>
      </c>
      <c r="L19" s="120" t="str">
        <f>'04'!BN20</f>
        <v/>
      </c>
      <c r="M19" s="120" t="str">
        <f>'04'!BU20</f>
        <v/>
      </c>
      <c r="N19" s="120" t="str">
        <f>'04'!CB20</f>
        <v/>
      </c>
      <c r="O19" s="120" t="str">
        <f>'04'!CI20</f>
        <v/>
      </c>
      <c r="P19" s="120" t="str">
        <f>'04'!CP20</f>
        <v/>
      </c>
      <c r="Q19" s="120" t="str">
        <f>'04'!CW20</f>
        <v/>
      </c>
      <c r="R19" s="120" t="str">
        <f>'04'!DD20</f>
        <v/>
      </c>
      <c r="S19" s="123" t="str">
        <f t="shared" si="0"/>
        <v/>
      </c>
      <c r="T19" s="124" t="str">
        <f t="shared" si="1"/>
        <v/>
      </c>
      <c r="U19" s="124" t="str">
        <f t="shared" si="2"/>
        <v/>
      </c>
      <c r="V19" s="124" t="str">
        <f t="shared" si="3"/>
        <v/>
      </c>
      <c r="W19" s="124" t="str">
        <f t="shared" si="4"/>
        <v/>
      </c>
      <c r="X19" s="124" t="str">
        <f t="shared" si="5"/>
        <v/>
      </c>
      <c r="Y19" s="124" t="str">
        <f t="shared" si="6"/>
        <v/>
      </c>
      <c r="Z19" s="124" t="str">
        <f t="shared" si="7"/>
        <v/>
      </c>
      <c r="AA19" s="124" t="str">
        <f t="shared" si="8"/>
        <v/>
      </c>
      <c r="AB19" s="124" t="str">
        <f t="shared" si="9"/>
        <v/>
      </c>
      <c r="AC19" s="124" t="str">
        <f t="shared" si="10"/>
        <v/>
      </c>
      <c r="AD19" s="124" t="str">
        <f t="shared" si="11"/>
        <v/>
      </c>
      <c r="AE19" s="124" t="str">
        <f t="shared" si="12"/>
        <v/>
      </c>
      <c r="AF19" s="124" t="str">
        <f t="shared" si="13"/>
        <v/>
      </c>
      <c r="AG19" s="124" t="str">
        <f t="shared" si="14"/>
        <v/>
      </c>
      <c r="AH19" s="124" t="str">
        <f t="shared" si="15"/>
        <v/>
      </c>
      <c r="AI19" s="120" t="str">
        <f t="shared" si="16"/>
        <v/>
      </c>
      <c r="AJ19" s="123" t="str">
        <f t="shared" si="17"/>
        <v/>
      </c>
    </row>
    <row r="20" spans="1:36" s="26" customFormat="1" ht="15.95" customHeight="1">
      <c r="A20" s="120">
        <v>16</v>
      </c>
      <c r="B20" s="121">
        <f>'03'!B20</f>
        <v>2428</v>
      </c>
      <c r="C20" s="122" t="str">
        <f>'03'!C20</f>
        <v>เด็กชายจารุวัฒน์  จั่นหนู</v>
      </c>
      <c r="D20" s="120" t="str">
        <f>'04'!J21</f>
        <v/>
      </c>
      <c r="E20" s="120" t="str">
        <f>'04'!Q21</f>
        <v/>
      </c>
      <c r="F20" s="120" t="str">
        <f>'04'!X21</f>
        <v/>
      </c>
      <c r="G20" s="120" t="str">
        <f>'04'!AE21</f>
        <v/>
      </c>
      <c r="H20" s="120" t="str">
        <f>'04'!AL21</f>
        <v/>
      </c>
      <c r="I20" s="120" t="str">
        <f>'04'!AS21</f>
        <v/>
      </c>
      <c r="J20" s="120" t="str">
        <f>'04'!AZ21</f>
        <v/>
      </c>
      <c r="K20" s="120" t="str">
        <f>'04'!BG21</f>
        <v/>
      </c>
      <c r="L20" s="120" t="str">
        <f>'04'!BN21</f>
        <v/>
      </c>
      <c r="M20" s="120" t="str">
        <f>'04'!BU21</f>
        <v/>
      </c>
      <c r="N20" s="120" t="str">
        <f>'04'!CB21</f>
        <v/>
      </c>
      <c r="O20" s="120" t="str">
        <f>'04'!CI21</f>
        <v/>
      </c>
      <c r="P20" s="120" t="str">
        <f>'04'!CP21</f>
        <v/>
      </c>
      <c r="Q20" s="120" t="str">
        <f>'04'!CW21</f>
        <v/>
      </c>
      <c r="R20" s="120" t="str">
        <f>'04'!DD21</f>
        <v/>
      </c>
      <c r="S20" s="123" t="str">
        <f t="shared" si="0"/>
        <v/>
      </c>
      <c r="T20" s="124" t="str">
        <f t="shared" si="1"/>
        <v/>
      </c>
      <c r="U20" s="124" t="str">
        <f t="shared" si="2"/>
        <v/>
      </c>
      <c r="V20" s="124" t="str">
        <f t="shared" si="3"/>
        <v/>
      </c>
      <c r="W20" s="124" t="str">
        <f t="shared" si="4"/>
        <v/>
      </c>
      <c r="X20" s="124" t="str">
        <f t="shared" si="5"/>
        <v/>
      </c>
      <c r="Y20" s="124" t="str">
        <f t="shared" si="6"/>
        <v/>
      </c>
      <c r="Z20" s="124" t="str">
        <f t="shared" si="7"/>
        <v/>
      </c>
      <c r="AA20" s="124" t="str">
        <f t="shared" si="8"/>
        <v/>
      </c>
      <c r="AB20" s="124" t="str">
        <f t="shared" si="9"/>
        <v/>
      </c>
      <c r="AC20" s="124" t="str">
        <f t="shared" si="10"/>
        <v/>
      </c>
      <c r="AD20" s="124" t="str">
        <f t="shared" si="11"/>
        <v/>
      </c>
      <c r="AE20" s="124" t="str">
        <f t="shared" si="12"/>
        <v/>
      </c>
      <c r="AF20" s="124" t="str">
        <f t="shared" si="13"/>
        <v/>
      </c>
      <c r="AG20" s="124" t="str">
        <f t="shared" si="14"/>
        <v/>
      </c>
      <c r="AH20" s="124" t="str">
        <f t="shared" si="15"/>
        <v/>
      </c>
      <c r="AI20" s="120" t="str">
        <f t="shared" si="16"/>
        <v/>
      </c>
      <c r="AJ20" s="123" t="str">
        <f t="shared" si="17"/>
        <v/>
      </c>
    </row>
    <row r="21" spans="1:36" s="26" customFormat="1" ht="15.95" customHeight="1">
      <c r="A21" s="120">
        <v>17</v>
      </c>
      <c r="B21" s="121">
        <f>'03'!B21</f>
        <v>2484</v>
      </c>
      <c r="C21" s="122" t="str">
        <f>'03'!C21</f>
        <v>เด็กหญิงกวิสรา  ยอดย้อย</v>
      </c>
      <c r="D21" s="120" t="str">
        <f>'04'!J22</f>
        <v/>
      </c>
      <c r="E21" s="120" t="str">
        <f>'04'!Q22</f>
        <v/>
      </c>
      <c r="F21" s="120" t="str">
        <f>'04'!X22</f>
        <v/>
      </c>
      <c r="G21" s="120" t="str">
        <f>'04'!AE22</f>
        <v/>
      </c>
      <c r="H21" s="120" t="str">
        <f>'04'!AL22</f>
        <v/>
      </c>
      <c r="I21" s="120" t="str">
        <f>'04'!AS22</f>
        <v/>
      </c>
      <c r="J21" s="120" t="str">
        <f>'04'!AZ22</f>
        <v/>
      </c>
      <c r="K21" s="120" t="str">
        <f>'04'!BG22</f>
        <v/>
      </c>
      <c r="L21" s="120" t="str">
        <f>'04'!BN22</f>
        <v/>
      </c>
      <c r="M21" s="120" t="str">
        <f>'04'!BU22</f>
        <v/>
      </c>
      <c r="N21" s="120" t="str">
        <f>'04'!CB22</f>
        <v/>
      </c>
      <c r="O21" s="120" t="str">
        <f>'04'!CI22</f>
        <v/>
      </c>
      <c r="P21" s="120" t="str">
        <f>'04'!CP22</f>
        <v/>
      </c>
      <c r="Q21" s="120" t="str">
        <f>'04'!CW22</f>
        <v/>
      </c>
      <c r="R21" s="120" t="str">
        <f>'04'!DD22</f>
        <v/>
      </c>
      <c r="S21" s="123" t="str">
        <f t="shared" si="0"/>
        <v/>
      </c>
      <c r="T21" s="124" t="str">
        <f t="shared" si="1"/>
        <v/>
      </c>
      <c r="U21" s="124" t="str">
        <f t="shared" si="2"/>
        <v/>
      </c>
      <c r="V21" s="124" t="str">
        <f t="shared" si="3"/>
        <v/>
      </c>
      <c r="W21" s="124" t="str">
        <f t="shared" si="4"/>
        <v/>
      </c>
      <c r="X21" s="124" t="str">
        <f t="shared" si="5"/>
        <v/>
      </c>
      <c r="Y21" s="124" t="str">
        <f t="shared" si="6"/>
        <v/>
      </c>
      <c r="Z21" s="124" t="str">
        <f t="shared" si="7"/>
        <v/>
      </c>
      <c r="AA21" s="124" t="str">
        <f t="shared" si="8"/>
        <v/>
      </c>
      <c r="AB21" s="124" t="str">
        <f t="shared" si="9"/>
        <v/>
      </c>
      <c r="AC21" s="124" t="str">
        <f t="shared" si="10"/>
        <v/>
      </c>
      <c r="AD21" s="124" t="str">
        <f t="shared" si="11"/>
        <v/>
      </c>
      <c r="AE21" s="124" t="str">
        <f t="shared" si="12"/>
        <v/>
      </c>
      <c r="AF21" s="124" t="str">
        <f t="shared" si="13"/>
        <v/>
      </c>
      <c r="AG21" s="124" t="str">
        <f t="shared" si="14"/>
        <v/>
      </c>
      <c r="AH21" s="124" t="str">
        <f t="shared" si="15"/>
        <v/>
      </c>
      <c r="AI21" s="120" t="str">
        <f t="shared" si="16"/>
        <v/>
      </c>
      <c r="AJ21" s="123" t="str">
        <f t="shared" si="17"/>
        <v/>
      </c>
    </row>
    <row r="22" spans="1:36" s="26" customFormat="1" ht="15.95" customHeight="1">
      <c r="A22" s="120">
        <v>18</v>
      </c>
      <c r="B22" s="121">
        <f>'03'!B22</f>
        <v>2485</v>
      </c>
      <c r="C22" s="122" t="str">
        <f>'03'!C22</f>
        <v>เด็กชายกิตติคุณ  สิทธิกูล</v>
      </c>
      <c r="D22" s="120" t="str">
        <f>'04'!J23</f>
        <v/>
      </c>
      <c r="E22" s="120" t="str">
        <f>'04'!Q23</f>
        <v/>
      </c>
      <c r="F22" s="120" t="str">
        <f>'04'!X23</f>
        <v/>
      </c>
      <c r="G22" s="120" t="str">
        <f>'04'!AE23</f>
        <v/>
      </c>
      <c r="H22" s="120" t="str">
        <f>'04'!AL23</f>
        <v/>
      </c>
      <c r="I22" s="120" t="str">
        <f>'04'!AS23</f>
        <v/>
      </c>
      <c r="J22" s="120" t="str">
        <f>'04'!AZ23</f>
        <v/>
      </c>
      <c r="K22" s="120" t="str">
        <f>'04'!BG23</f>
        <v/>
      </c>
      <c r="L22" s="120" t="str">
        <f>'04'!BN23</f>
        <v/>
      </c>
      <c r="M22" s="120" t="str">
        <f>'04'!BU23</f>
        <v/>
      </c>
      <c r="N22" s="120" t="str">
        <f>'04'!CB23</f>
        <v/>
      </c>
      <c r="O22" s="120" t="str">
        <f>'04'!CI23</f>
        <v/>
      </c>
      <c r="P22" s="120" t="str">
        <f>'04'!CP23</f>
        <v/>
      </c>
      <c r="Q22" s="120" t="str">
        <f>'04'!CW23</f>
        <v/>
      </c>
      <c r="R22" s="120" t="str">
        <f>'04'!DD23</f>
        <v/>
      </c>
      <c r="S22" s="123" t="str">
        <f t="shared" si="0"/>
        <v/>
      </c>
      <c r="T22" s="124" t="str">
        <f t="shared" si="1"/>
        <v/>
      </c>
      <c r="U22" s="124" t="str">
        <f t="shared" si="2"/>
        <v/>
      </c>
      <c r="V22" s="124" t="str">
        <f t="shared" si="3"/>
        <v/>
      </c>
      <c r="W22" s="124" t="str">
        <f t="shared" si="4"/>
        <v/>
      </c>
      <c r="X22" s="124" t="str">
        <f t="shared" si="5"/>
        <v/>
      </c>
      <c r="Y22" s="124" t="str">
        <f t="shared" si="6"/>
        <v/>
      </c>
      <c r="Z22" s="124" t="str">
        <f t="shared" si="7"/>
        <v/>
      </c>
      <c r="AA22" s="124" t="str">
        <f t="shared" si="8"/>
        <v/>
      </c>
      <c r="AB22" s="124" t="str">
        <f t="shared" si="9"/>
        <v/>
      </c>
      <c r="AC22" s="124" t="str">
        <f t="shared" si="10"/>
        <v/>
      </c>
      <c r="AD22" s="124" t="str">
        <f t="shared" si="11"/>
        <v/>
      </c>
      <c r="AE22" s="124" t="str">
        <f t="shared" si="12"/>
        <v/>
      </c>
      <c r="AF22" s="124" t="str">
        <f t="shared" si="13"/>
        <v/>
      </c>
      <c r="AG22" s="124" t="str">
        <f t="shared" si="14"/>
        <v/>
      </c>
      <c r="AH22" s="124" t="str">
        <f t="shared" si="15"/>
        <v/>
      </c>
      <c r="AI22" s="120" t="str">
        <f t="shared" si="16"/>
        <v/>
      </c>
      <c r="AJ22" s="123" t="str">
        <f t="shared" si="17"/>
        <v/>
      </c>
    </row>
    <row r="23" spans="1:36" s="26" customFormat="1" ht="15.95" customHeight="1">
      <c r="A23" s="120">
        <v>19</v>
      </c>
      <c r="B23" s="121">
        <f>'03'!B23</f>
        <v>2486</v>
      </c>
      <c r="C23" s="122" t="str">
        <f>'03'!C23</f>
        <v>เด็กชายปรัตถกร  พูลพิพัฒน์</v>
      </c>
      <c r="D23" s="120" t="str">
        <f>'04'!J24</f>
        <v/>
      </c>
      <c r="E23" s="120" t="str">
        <f>'04'!Q24</f>
        <v/>
      </c>
      <c r="F23" s="120" t="str">
        <f>'04'!X24</f>
        <v/>
      </c>
      <c r="G23" s="120" t="str">
        <f>'04'!AE24</f>
        <v/>
      </c>
      <c r="H23" s="120" t="str">
        <f>'04'!AL24</f>
        <v/>
      </c>
      <c r="I23" s="120" t="str">
        <f>'04'!AS24</f>
        <v/>
      </c>
      <c r="J23" s="120" t="str">
        <f>'04'!AZ24</f>
        <v/>
      </c>
      <c r="K23" s="120" t="str">
        <f>'04'!BG24</f>
        <v/>
      </c>
      <c r="L23" s="120" t="str">
        <f>'04'!BN24</f>
        <v/>
      </c>
      <c r="M23" s="120" t="str">
        <f>'04'!BU24</f>
        <v/>
      </c>
      <c r="N23" s="120" t="str">
        <f>'04'!CB24</f>
        <v/>
      </c>
      <c r="O23" s="120" t="str">
        <f>'04'!CI24</f>
        <v/>
      </c>
      <c r="P23" s="120" t="str">
        <f>'04'!CP24</f>
        <v/>
      </c>
      <c r="Q23" s="120" t="str">
        <f>'04'!CW24</f>
        <v/>
      </c>
      <c r="R23" s="120" t="str">
        <f>'04'!DD24</f>
        <v/>
      </c>
      <c r="S23" s="123" t="str">
        <f t="shared" si="0"/>
        <v/>
      </c>
      <c r="T23" s="124" t="str">
        <f t="shared" si="1"/>
        <v/>
      </c>
      <c r="U23" s="124" t="str">
        <f t="shared" si="2"/>
        <v/>
      </c>
      <c r="V23" s="124" t="str">
        <f t="shared" si="3"/>
        <v/>
      </c>
      <c r="W23" s="124" t="str">
        <f t="shared" si="4"/>
        <v/>
      </c>
      <c r="X23" s="124" t="str">
        <f t="shared" si="5"/>
        <v/>
      </c>
      <c r="Y23" s="124" t="str">
        <f t="shared" si="6"/>
        <v/>
      </c>
      <c r="Z23" s="124" t="str">
        <f t="shared" si="7"/>
        <v/>
      </c>
      <c r="AA23" s="124" t="str">
        <f t="shared" si="8"/>
        <v/>
      </c>
      <c r="AB23" s="124" t="str">
        <f t="shared" si="9"/>
        <v/>
      </c>
      <c r="AC23" s="124" t="str">
        <f t="shared" si="10"/>
        <v/>
      </c>
      <c r="AD23" s="124" t="str">
        <f t="shared" si="11"/>
        <v/>
      </c>
      <c r="AE23" s="124" t="str">
        <f t="shared" si="12"/>
        <v/>
      </c>
      <c r="AF23" s="124" t="str">
        <f t="shared" si="13"/>
        <v/>
      </c>
      <c r="AG23" s="124" t="str">
        <f t="shared" si="14"/>
        <v/>
      </c>
      <c r="AH23" s="124" t="str">
        <f t="shared" si="15"/>
        <v/>
      </c>
      <c r="AI23" s="120" t="str">
        <f t="shared" si="16"/>
        <v/>
      </c>
      <c r="AJ23" s="123" t="str">
        <f t="shared" si="17"/>
        <v/>
      </c>
    </row>
    <row r="24" spans="1:36" s="26" customFormat="1" ht="15.95" customHeight="1">
      <c r="A24" s="120">
        <v>20</v>
      </c>
      <c r="B24" s="121" t="str">
        <f>'03'!B24</f>
        <v/>
      </c>
      <c r="C24" s="122" t="str">
        <f>'03'!C24</f>
        <v/>
      </c>
      <c r="D24" s="120" t="str">
        <f>'04'!J25</f>
        <v/>
      </c>
      <c r="E24" s="120" t="str">
        <f>'04'!Q25</f>
        <v/>
      </c>
      <c r="F24" s="120" t="str">
        <f>'04'!X25</f>
        <v/>
      </c>
      <c r="G24" s="120" t="str">
        <f>'04'!AE25</f>
        <v/>
      </c>
      <c r="H24" s="120" t="str">
        <f>'04'!AL25</f>
        <v/>
      </c>
      <c r="I24" s="120" t="str">
        <f>'04'!AS25</f>
        <v/>
      </c>
      <c r="J24" s="120" t="str">
        <f>'04'!AZ25</f>
        <v/>
      </c>
      <c r="K24" s="120" t="str">
        <f>'04'!BG25</f>
        <v/>
      </c>
      <c r="L24" s="120" t="str">
        <f>'04'!BN25</f>
        <v/>
      </c>
      <c r="M24" s="120" t="str">
        <f>'04'!BU25</f>
        <v/>
      </c>
      <c r="N24" s="120" t="str">
        <f>'04'!CB25</f>
        <v/>
      </c>
      <c r="O24" s="120" t="str">
        <f>'04'!CI25</f>
        <v/>
      </c>
      <c r="P24" s="120" t="str">
        <f>'04'!CP25</f>
        <v/>
      </c>
      <c r="Q24" s="120" t="str">
        <f>'04'!CW25</f>
        <v/>
      </c>
      <c r="R24" s="120" t="str">
        <f>'04'!DD25</f>
        <v/>
      </c>
      <c r="S24" s="123" t="str">
        <f t="shared" si="0"/>
        <v/>
      </c>
      <c r="T24" s="124" t="str">
        <f t="shared" si="1"/>
        <v/>
      </c>
      <c r="U24" s="124" t="str">
        <f t="shared" si="2"/>
        <v/>
      </c>
      <c r="V24" s="124" t="str">
        <f t="shared" si="3"/>
        <v/>
      </c>
      <c r="W24" s="124" t="str">
        <f t="shared" si="4"/>
        <v/>
      </c>
      <c r="X24" s="124" t="str">
        <f t="shared" si="5"/>
        <v/>
      </c>
      <c r="Y24" s="124" t="str">
        <f t="shared" si="6"/>
        <v/>
      </c>
      <c r="Z24" s="124" t="str">
        <f t="shared" si="7"/>
        <v/>
      </c>
      <c r="AA24" s="124" t="str">
        <f t="shared" si="8"/>
        <v/>
      </c>
      <c r="AB24" s="124" t="str">
        <f t="shared" si="9"/>
        <v/>
      </c>
      <c r="AC24" s="124" t="str">
        <f t="shared" si="10"/>
        <v/>
      </c>
      <c r="AD24" s="124" t="str">
        <f t="shared" si="11"/>
        <v/>
      </c>
      <c r="AE24" s="124" t="str">
        <f t="shared" si="12"/>
        <v/>
      </c>
      <c r="AF24" s="124" t="str">
        <f t="shared" si="13"/>
        <v/>
      </c>
      <c r="AG24" s="124" t="str">
        <f t="shared" si="14"/>
        <v/>
      </c>
      <c r="AH24" s="124" t="str">
        <f t="shared" si="15"/>
        <v/>
      </c>
      <c r="AI24" s="120" t="str">
        <f t="shared" si="16"/>
        <v/>
      </c>
      <c r="AJ24" s="123" t="str">
        <f t="shared" si="17"/>
        <v/>
      </c>
    </row>
    <row r="25" spans="1:36" s="26" customFormat="1" ht="15.95" customHeight="1">
      <c r="A25" s="120">
        <v>21</v>
      </c>
      <c r="B25" s="121" t="str">
        <f>'03'!B25</f>
        <v/>
      </c>
      <c r="C25" s="122" t="str">
        <f>'03'!C25</f>
        <v/>
      </c>
      <c r="D25" s="120" t="str">
        <f>'04'!J26</f>
        <v/>
      </c>
      <c r="E25" s="120" t="str">
        <f>'04'!Q26</f>
        <v/>
      </c>
      <c r="F25" s="120" t="str">
        <f>'04'!X26</f>
        <v/>
      </c>
      <c r="G25" s="120" t="str">
        <f>'04'!AE26</f>
        <v/>
      </c>
      <c r="H25" s="120" t="str">
        <f>'04'!AL26</f>
        <v/>
      </c>
      <c r="I25" s="120" t="str">
        <f>'04'!AS26</f>
        <v/>
      </c>
      <c r="J25" s="120" t="str">
        <f>'04'!AZ26</f>
        <v/>
      </c>
      <c r="K25" s="120" t="str">
        <f>'04'!BG26</f>
        <v/>
      </c>
      <c r="L25" s="120" t="str">
        <f>'04'!BN26</f>
        <v/>
      </c>
      <c r="M25" s="120" t="str">
        <f>'04'!BU26</f>
        <v/>
      </c>
      <c r="N25" s="120" t="str">
        <f>'04'!CB26</f>
        <v/>
      </c>
      <c r="O25" s="120" t="str">
        <f>'04'!CI26</f>
        <v/>
      </c>
      <c r="P25" s="120" t="str">
        <f>'04'!CP26</f>
        <v/>
      </c>
      <c r="Q25" s="120" t="str">
        <f>'04'!CW26</f>
        <v/>
      </c>
      <c r="R25" s="120" t="str">
        <f>'04'!DD26</f>
        <v/>
      </c>
      <c r="S25" s="123" t="str">
        <f t="shared" si="0"/>
        <v/>
      </c>
      <c r="T25" s="124" t="str">
        <f t="shared" si="1"/>
        <v/>
      </c>
      <c r="U25" s="124" t="str">
        <f t="shared" si="2"/>
        <v/>
      </c>
      <c r="V25" s="124" t="str">
        <f t="shared" si="3"/>
        <v/>
      </c>
      <c r="W25" s="124" t="str">
        <f t="shared" si="4"/>
        <v/>
      </c>
      <c r="X25" s="124" t="str">
        <f t="shared" si="5"/>
        <v/>
      </c>
      <c r="Y25" s="124" t="str">
        <f t="shared" si="6"/>
        <v/>
      </c>
      <c r="Z25" s="124" t="str">
        <f t="shared" si="7"/>
        <v/>
      </c>
      <c r="AA25" s="124" t="str">
        <f t="shared" si="8"/>
        <v/>
      </c>
      <c r="AB25" s="124" t="str">
        <f t="shared" si="9"/>
        <v/>
      </c>
      <c r="AC25" s="124" t="str">
        <f t="shared" si="10"/>
        <v/>
      </c>
      <c r="AD25" s="124" t="str">
        <f t="shared" si="11"/>
        <v/>
      </c>
      <c r="AE25" s="124" t="str">
        <f t="shared" si="12"/>
        <v/>
      </c>
      <c r="AF25" s="124" t="str">
        <f t="shared" si="13"/>
        <v/>
      </c>
      <c r="AG25" s="124" t="str">
        <f t="shared" si="14"/>
        <v/>
      </c>
      <c r="AH25" s="124" t="str">
        <f t="shared" si="15"/>
        <v/>
      </c>
      <c r="AI25" s="120" t="str">
        <f t="shared" si="16"/>
        <v/>
      </c>
      <c r="AJ25" s="123" t="str">
        <f t="shared" si="17"/>
        <v/>
      </c>
    </row>
    <row r="26" spans="1:36" s="26" customFormat="1" ht="15.95" customHeight="1">
      <c r="A26" s="120">
        <v>22</v>
      </c>
      <c r="B26" s="121" t="str">
        <f>'03'!B26</f>
        <v/>
      </c>
      <c r="C26" s="122" t="str">
        <f>'03'!C26</f>
        <v/>
      </c>
      <c r="D26" s="120" t="str">
        <f>'04'!J27</f>
        <v/>
      </c>
      <c r="E26" s="120" t="str">
        <f>'04'!Q27</f>
        <v/>
      </c>
      <c r="F26" s="120" t="str">
        <f>'04'!X27</f>
        <v/>
      </c>
      <c r="G26" s="120" t="str">
        <f>'04'!AE27</f>
        <v/>
      </c>
      <c r="H26" s="120" t="str">
        <f>'04'!AL27</f>
        <v/>
      </c>
      <c r="I26" s="120" t="str">
        <f>'04'!AS27</f>
        <v/>
      </c>
      <c r="J26" s="120" t="str">
        <f>'04'!AZ27</f>
        <v/>
      </c>
      <c r="K26" s="120" t="str">
        <f>'04'!BG27</f>
        <v/>
      </c>
      <c r="L26" s="120" t="str">
        <f>'04'!BN27</f>
        <v/>
      </c>
      <c r="M26" s="120" t="str">
        <f>'04'!BU27</f>
        <v/>
      </c>
      <c r="N26" s="120" t="str">
        <f>'04'!CB27</f>
        <v/>
      </c>
      <c r="O26" s="120" t="str">
        <f>'04'!CI27</f>
        <v/>
      </c>
      <c r="P26" s="120" t="str">
        <f>'04'!CP27</f>
        <v/>
      </c>
      <c r="Q26" s="120" t="str">
        <f>'04'!CW27</f>
        <v/>
      </c>
      <c r="R26" s="120" t="str">
        <f>'04'!DD27</f>
        <v/>
      </c>
      <c r="S26" s="123" t="str">
        <f t="shared" si="0"/>
        <v/>
      </c>
      <c r="T26" s="124" t="str">
        <f t="shared" si="1"/>
        <v/>
      </c>
      <c r="U26" s="124" t="str">
        <f t="shared" si="2"/>
        <v/>
      </c>
      <c r="V26" s="124" t="str">
        <f t="shared" si="3"/>
        <v/>
      </c>
      <c r="W26" s="124" t="str">
        <f t="shared" si="4"/>
        <v/>
      </c>
      <c r="X26" s="124" t="str">
        <f t="shared" si="5"/>
        <v/>
      </c>
      <c r="Y26" s="124" t="str">
        <f t="shared" si="6"/>
        <v/>
      </c>
      <c r="Z26" s="124" t="str">
        <f t="shared" si="7"/>
        <v/>
      </c>
      <c r="AA26" s="124" t="str">
        <f t="shared" si="8"/>
        <v/>
      </c>
      <c r="AB26" s="124" t="str">
        <f t="shared" si="9"/>
        <v/>
      </c>
      <c r="AC26" s="124" t="str">
        <f t="shared" si="10"/>
        <v/>
      </c>
      <c r="AD26" s="124" t="str">
        <f t="shared" si="11"/>
        <v/>
      </c>
      <c r="AE26" s="124" t="str">
        <f t="shared" si="12"/>
        <v/>
      </c>
      <c r="AF26" s="124" t="str">
        <f t="shared" si="13"/>
        <v/>
      </c>
      <c r="AG26" s="124" t="str">
        <f t="shared" si="14"/>
        <v/>
      </c>
      <c r="AH26" s="124" t="str">
        <f t="shared" si="15"/>
        <v/>
      </c>
      <c r="AI26" s="120" t="str">
        <f t="shared" si="16"/>
        <v/>
      </c>
      <c r="AJ26" s="123" t="str">
        <f t="shared" si="17"/>
        <v/>
      </c>
    </row>
    <row r="27" spans="1:36" s="26" customFormat="1" ht="15.95" customHeight="1">
      <c r="A27" s="120">
        <v>23</v>
      </c>
      <c r="B27" s="121" t="str">
        <f>'03'!B27</f>
        <v/>
      </c>
      <c r="C27" s="122" t="str">
        <f>'03'!C27</f>
        <v/>
      </c>
      <c r="D27" s="120" t="str">
        <f>'04'!J28</f>
        <v/>
      </c>
      <c r="E27" s="120" t="str">
        <f>'04'!Q28</f>
        <v/>
      </c>
      <c r="F27" s="120" t="str">
        <f>'04'!X28</f>
        <v/>
      </c>
      <c r="G27" s="120" t="str">
        <f>'04'!AE28</f>
        <v/>
      </c>
      <c r="H27" s="120" t="str">
        <f>'04'!AL28</f>
        <v/>
      </c>
      <c r="I27" s="120" t="str">
        <f>'04'!AS28</f>
        <v/>
      </c>
      <c r="J27" s="120" t="str">
        <f>'04'!AZ28</f>
        <v/>
      </c>
      <c r="K27" s="120" t="str">
        <f>'04'!BG28</f>
        <v/>
      </c>
      <c r="L27" s="120" t="str">
        <f>'04'!BN28</f>
        <v/>
      </c>
      <c r="M27" s="120" t="str">
        <f>'04'!BU28</f>
        <v/>
      </c>
      <c r="N27" s="120" t="str">
        <f>'04'!CB28</f>
        <v/>
      </c>
      <c r="O27" s="120" t="str">
        <f>'04'!CI28</f>
        <v/>
      </c>
      <c r="P27" s="120" t="str">
        <f>'04'!CP28</f>
        <v/>
      </c>
      <c r="Q27" s="120" t="str">
        <f>'04'!CW28</f>
        <v/>
      </c>
      <c r="R27" s="120" t="str">
        <f>'04'!DD28</f>
        <v/>
      </c>
      <c r="S27" s="123" t="str">
        <f t="shared" si="0"/>
        <v/>
      </c>
      <c r="T27" s="124" t="str">
        <f t="shared" si="1"/>
        <v/>
      </c>
      <c r="U27" s="124" t="str">
        <f t="shared" si="2"/>
        <v/>
      </c>
      <c r="V27" s="124" t="str">
        <f t="shared" si="3"/>
        <v/>
      </c>
      <c r="W27" s="124" t="str">
        <f t="shared" si="4"/>
        <v/>
      </c>
      <c r="X27" s="124" t="str">
        <f t="shared" si="5"/>
        <v/>
      </c>
      <c r="Y27" s="124" t="str">
        <f t="shared" si="6"/>
        <v/>
      </c>
      <c r="Z27" s="124" t="str">
        <f t="shared" si="7"/>
        <v/>
      </c>
      <c r="AA27" s="124" t="str">
        <f t="shared" si="8"/>
        <v/>
      </c>
      <c r="AB27" s="124" t="str">
        <f t="shared" si="9"/>
        <v/>
      </c>
      <c r="AC27" s="124" t="str">
        <f t="shared" si="10"/>
        <v/>
      </c>
      <c r="AD27" s="124" t="str">
        <f t="shared" si="11"/>
        <v/>
      </c>
      <c r="AE27" s="124" t="str">
        <f t="shared" si="12"/>
        <v/>
      </c>
      <c r="AF27" s="124" t="str">
        <f t="shared" si="13"/>
        <v/>
      </c>
      <c r="AG27" s="124" t="str">
        <f t="shared" si="14"/>
        <v/>
      </c>
      <c r="AH27" s="124" t="str">
        <f t="shared" si="15"/>
        <v/>
      </c>
      <c r="AI27" s="120" t="str">
        <f t="shared" si="16"/>
        <v/>
      </c>
      <c r="AJ27" s="123" t="str">
        <f t="shared" si="17"/>
        <v/>
      </c>
    </row>
    <row r="28" spans="1:36" s="26" customFormat="1" ht="15.95" customHeight="1">
      <c r="A28" s="120">
        <v>24</v>
      </c>
      <c r="B28" s="121" t="str">
        <f>'03'!B28</f>
        <v/>
      </c>
      <c r="C28" s="122" t="str">
        <f>'03'!C28</f>
        <v/>
      </c>
      <c r="D28" s="120" t="str">
        <f>'04'!J29</f>
        <v/>
      </c>
      <c r="E28" s="120" t="str">
        <f>'04'!Q29</f>
        <v/>
      </c>
      <c r="F28" s="120" t="str">
        <f>'04'!X29</f>
        <v/>
      </c>
      <c r="G28" s="120" t="str">
        <f>'04'!AE29</f>
        <v/>
      </c>
      <c r="H28" s="120" t="str">
        <f>'04'!AL29</f>
        <v/>
      </c>
      <c r="I28" s="120" t="str">
        <f>'04'!AS29</f>
        <v/>
      </c>
      <c r="J28" s="120" t="str">
        <f>'04'!AZ29</f>
        <v/>
      </c>
      <c r="K28" s="120" t="str">
        <f>'04'!BG29</f>
        <v/>
      </c>
      <c r="L28" s="120" t="str">
        <f>'04'!BN29</f>
        <v/>
      </c>
      <c r="M28" s="120" t="str">
        <f>'04'!BU29</f>
        <v/>
      </c>
      <c r="N28" s="120" t="str">
        <f>'04'!CB29</f>
        <v/>
      </c>
      <c r="O28" s="120" t="str">
        <f>'04'!CI29</f>
        <v/>
      </c>
      <c r="P28" s="120" t="str">
        <f>'04'!CP29</f>
        <v/>
      </c>
      <c r="Q28" s="120" t="str">
        <f>'04'!CW29</f>
        <v/>
      </c>
      <c r="R28" s="120" t="str">
        <f>'04'!DD29</f>
        <v/>
      </c>
      <c r="S28" s="123" t="str">
        <f t="shared" si="0"/>
        <v/>
      </c>
      <c r="T28" s="124" t="str">
        <f t="shared" si="1"/>
        <v/>
      </c>
      <c r="U28" s="124" t="str">
        <f t="shared" si="2"/>
        <v/>
      </c>
      <c r="V28" s="124" t="str">
        <f t="shared" si="3"/>
        <v/>
      </c>
      <c r="W28" s="124" t="str">
        <f t="shared" si="4"/>
        <v/>
      </c>
      <c r="X28" s="124" t="str">
        <f t="shared" si="5"/>
        <v/>
      </c>
      <c r="Y28" s="124" t="str">
        <f t="shared" si="6"/>
        <v/>
      </c>
      <c r="Z28" s="124" t="str">
        <f t="shared" si="7"/>
        <v/>
      </c>
      <c r="AA28" s="124" t="str">
        <f t="shared" si="8"/>
        <v/>
      </c>
      <c r="AB28" s="124" t="str">
        <f t="shared" si="9"/>
        <v/>
      </c>
      <c r="AC28" s="124" t="str">
        <f t="shared" si="10"/>
        <v/>
      </c>
      <c r="AD28" s="124" t="str">
        <f t="shared" si="11"/>
        <v/>
      </c>
      <c r="AE28" s="124" t="str">
        <f t="shared" si="12"/>
        <v/>
      </c>
      <c r="AF28" s="124" t="str">
        <f t="shared" si="13"/>
        <v/>
      </c>
      <c r="AG28" s="124" t="str">
        <f t="shared" si="14"/>
        <v/>
      </c>
      <c r="AH28" s="124" t="str">
        <f t="shared" si="15"/>
        <v/>
      </c>
      <c r="AI28" s="120" t="str">
        <f t="shared" si="16"/>
        <v/>
      </c>
      <c r="AJ28" s="123" t="str">
        <f t="shared" si="17"/>
        <v/>
      </c>
    </row>
    <row r="29" spans="1:36" s="26" customFormat="1" ht="15.95" customHeight="1">
      <c r="A29" s="120">
        <v>25</v>
      </c>
      <c r="B29" s="121" t="str">
        <f>'03'!B29</f>
        <v/>
      </c>
      <c r="C29" s="122" t="str">
        <f>'03'!C29</f>
        <v/>
      </c>
      <c r="D29" s="120" t="str">
        <f>'04'!J30</f>
        <v/>
      </c>
      <c r="E29" s="120" t="str">
        <f>'04'!Q30</f>
        <v/>
      </c>
      <c r="F29" s="120" t="str">
        <f>'04'!X30</f>
        <v/>
      </c>
      <c r="G29" s="120" t="str">
        <f>'04'!AE30</f>
        <v/>
      </c>
      <c r="H29" s="120" t="str">
        <f>'04'!AL30</f>
        <v/>
      </c>
      <c r="I29" s="120" t="str">
        <f>'04'!AS30</f>
        <v/>
      </c>
      <c r="J29" s="120" t="str">
        <f>'04'!AZ30</f>
        <v/>
      </c>
      <c r="K29" s="120" t="str">
        <f>'04'!BG30</f>
        <v/>
      </c>
      <c r="L29" s="120" t="str">
        <f>'04'!BN30</f>
        <v/>
      </c>
      <c r="M29" s="120" t="str">
        <f>'04'!BU30</f>
        <v/>
      </c>
      <c r="N29" s="120" t="str">
        <f>'04'!CB30</f>
        <v/>
      </c>
      <c r="O29" s="120" t="str">
        <f>'04'!CI30</f>
        <v/>
      </c>
      <c r="P29" s="120" t="str">
        <f>'04'!CP30</f>
        <v/>
      </c>
      <c r="Q29" s="120" t="str">
        <f>'04'!CW30</f>
        <v/>
      </c>
      <c r="R29" s="120" t="str">
        <f>'04'!DD30</f>
        <v/>
      </c>
      <c r="S29" s="123" t="str">
        <f t="shared" si="0"/>
        <v/>
      </c>
      <c r="T29" s="124" t="str">
        <f t="shared" si="1"/>
        <v/>
      </c>
      <c r="U29" s="124" t="str">
        <f t="shared" si="2"/>
        <v/>
      </c>
      <c r="V29" s="124" t="str">
        <f t="shared" si="3"/>
        <v/>
      </c>
      <c r="W29" s="124" t="str">
        <f t="shared" si="4"/>
        <v/>
      </c>
      <c r="X29" s="124" t="str">
        <f t="shared" si="5"/>
        <v/>
      </c>
      <c r="Y29" s="124" t="str">
        <f t="shared" si="6"/>
        <v/>
      </c>
      <c r="Z29" s="124" t="str">
        <f t="shared" si="7"/>
        <v/>
      </c>
      <c r="AA29" s="124" t="str">
        <f t="shared" si="8"/>
        <v/>
      </c>
      <c r="AB29" s="124" t="str">
        <f t="shared" si="9"/>
        <v/>
      </c>
      <c r="AC29" s="124" t="str">
        <f t="shared" si="10"/>
        <v/>
      </c>
      <c r="AD29" s="124" t="str">
        <f t="shared" si="11"/>
        <v/>
      </c>
      <c r="AE29" s="124" t="str">
        <f t="shared" si="12"/>
        <v/>
      </c>
      <c r="AF29" s="124" t="str">
        <f t="shared" si="13"/>
        <v/>
      </c>
      <c r="AG29" s="124" t="str">
        <f t="shared" si="14"/>
        <v/>
      </c>
      <c r="AH29" s="124" t="str">
        <f t="shared" si="15"/>
        <v/>
      </c>
      <c r="AI29" s="120" t="str">
        <f t="shared" si="16"/>
        <v/>
      </c>
      <c r="AJ29" s="123" t="str">
        <f t="shared" si="17"/>
        <v/>
      </c>
    </row>
    <row r="30" spans="1:36" s="26" customFormat="1" ht="15.95" customHeight="1">
      <c r="A30" s="120">
        <v>26</v>
      </c>
      <c r="B30" s="121" t="str">
        <f>'03'!B30</f>
        <v/>
      </c>
      <c r="C30" s="122" t="str">
        <f>'03'!C30</f>
        <v/>
      </c>
      <c r="D30" s="120" t="str">
        <f>'04'!J31</f>
        <v/>
      </c>
      <c r="E30" s="120" t="str">
        <f>'04'!Q31</f>
        <v/>
      </c>
      <c r="F30" s="120" t="str">
        <f>'04'!X31</f>
        <v/>
      </c>
      <c r="G30" s="120" t="str">
        <f>'04'!AE31</f>
        <v/>
      </c>
      <c r="H30" s="120" t="str">
        <f>'04'!AL31</f>
        <v/>
      </c>
      <c r="I30" s="120" t="str">
        <f>'04'!AS31</f>
        <v/>
      </c>
      <c r="J30" s="120" t="str">
        <f>'04'!AZ31</f>
        <v/>
      </c>
      <c r="K30" s="120" t="str">
        <f>'04'!BG31</f>
        <v/>
      </c>
      <c r="L30" s="120" t="str">
        <f>'04'!BN31</f>
        <v/>
      </c>
      <c r="M30" s="120" t="str">
        <f>'04'!BU31</f>
        <v/>
      </c>
      <c r="N30" s="120" t="str">
        <f>'04'!CB31</f>
        <v/>
      </c>
      <c r="O30" s="120" t="str">
        <f>'04'!CI31</f>
        <v/>
      </c>
      <c r="P30" s="120" t="str">
        <f>'04'!CP31</f>
        <v/>
      </c>
      <c r="Q30" s="120" t="str">
        <f>'04'!CW31</f>
        <v/>
      </c>
      <c r="R30" s="120" t="str">
        <f>'04'!DD31</f>
        <v/>
      </c>
      <c r="S30" s="123" t="str">
        <f t="shared" si="0"/>
        <v/>
      </c>
      <c r="T30" s="124" t="str">
        <f t="shared" si="1"/>
        <v/>
      </c>
      <c r="U30" s="124" t="str">
        <f t="shared" si="2"/>
        <v/>
      </c>
      <c r="V30" s="124" t="str">
        <f t="shared" si="3"/>
        <v/>
      </c>
      <c r="W30" s="124" t="str">
        <f t="shared" si="4"/>
        <v/>
      </c>
      <c r="X30" s="124" t="str">
        <f t="shared" si="5"/>
        <v/>
      </c>
      <c r="Y30" s="124" t="str">
        <f t="shared" si="6"/>
        <v/>
      </c>
      <c r="Z30" s="124" t="str">
        <f t="shared" si="7"/>
        <v/>
      </c>
      <c r="AA30" s="124" t="str">
        <f t="shared" si="8"/>
        <v/>
      </c>
      <c r="AB30" s="124" t="str">
        <f t="shared" si="9"/>
        <v/>
      </c>
      <c r="AC30" s="124" t="str">
        <f t="shared" si="10"/>
        <v/>
      </c>
      <c r="AD30" s="124" t="str">
        <f t="shared" si="11"/>
        <v/>
      </c>
      <c r="AE30" s="124" t="str">
        <f t="shared" si="12"/>
        <v/>
      </c>
      <c r="AF30" s="124" t="str">
        <f t="shared" si="13"/>
        <v/>
      </c>
      <c r="AG30" s="124" t="str">
        <f t="shared" si="14"/>
        <v/>
      </c>
      <c r="AH30" s="124" t="str">
        <f t="shared" si="15"/>
        <v/>
      </c>
      <c r="AI30" s="120" t="str">
        <f t="shared" si="16"/>
        <v/>
      </c>
      <c r="AJ30" s="123" t="str">
        <f t="shared" si="17"/>
        <v/>
      </c>
    </row>
    <row r="31" spans="1:36" s="26" customFormat="1" ht="15.95" customHeight="1">
      <c r="A31" s="120">
        <v>27</v>
      </c>
      <c r="B31" s="121" t="str">
        <f>'03'!B31</f>
        <v/>
      </c>
      <c r="C31" s="122" t="str">
        <f>'03'!C31</f>
        <v/>
      </c>
      <c r="D31" s="120" t="str">
        <f>'04'!J32</f>
        <v/>
      </c>
      <c r="E31" s="120" t="str">
        <f>'04'!Q32</f>
        <v/>
      </c>
      <c r="F31" s="120" t="str">
        <f>'04'!X32</f>
        <v/>
      </c>
      <c r="G31" s="120" t="str">
        <f>'04'!AE32</f>
        <v/>
      </c>
      <c r="H31" s="120" t="str">
        <f>'04'!AL32</f>
        <v/>
      </c>
      <c r="I31" s="120" t="str">
        <f>'04'!AS32</f>
        <v/>
      </c>
      <c r="J31" s="120" t="str">
        <f>'04'!AZ32</f>
        <v/>
      </c>
      <c r="K31" s="120" t="str">
        <f>'04'!BG32</f>
        <v/>
      </c>
      <c r="L31" s="120" t="str">
        <f>'04'!BN32</f>
        <v/>
      </c>
      <c r="M31" s="120" t="str">
        <f>'04'!BU32</f>
        <v/>
      </c>
      <c r="N31" s="120" t="str">
        <f>'04'!CB32</f>
        <v/>
      </c>
      <c r="O31" s="120" t="str">
        <f>'04'!CI32</f>
        <v/>
      </c>
      <c r="P31" s="120" t="str">
        <f>'04'!CP32</f>
        <v/>
      </c>
      <c r="Q31" s="120" t="str">
        <f>'04'!CW32</f>
        <v/>
      </c>
      <c r="R31" s="120" t="str">
        <f>'04'!DD32</f>
        <v/>
      </c>
      <c r="S31" s="123" t="str">
        <f t="shared" si="0"/>
        <v/>
      </c>
      <c r="T31" s="124" t="str">
        <f t="shared" si="1"/>
        <v/>
      </c>
      <c r="U31" s="124" t="str">
        <f t="shared" si="2"/>
        <v/>
      </c>
      <c r="V31" s="124" t="str">
        <f t="shared" si="3"/>
        <v/>
      </c>
      <c r="W31" s="124" t="str">
        <f t="shared" si="4"/>
        <v/>
      </c>
      <c r="X31" s="124" t="str">
        <f t="shared" si="5"/>
        <v/>
      </c>
      <c r="Y31" s="124" t="str">
        <f t="shared" si="6"/>
        <v/>
      </c>
      <c r="Z31" s="124" t="str">
        <f t="shared" si="7"/>
        <v/>
      </c>
      <c r="AA31" s="124" t="str">
        <f t="shared" si="8"/>
        <v/>
      </c>
      <c r="AB31" s="124" t="str">
        <f t="shared" si="9"/>
        <v/>
      </c>
      <c r="AC31" s="124" t="str">
        <f t="shared" si="10"/>
        <v/>
      </c>
      <c r="AD31" s="124" t="str">
        <f t="shared" si="11"/>
        <v/>
      </c>
      <c r="AE31" s="124" t="str">
        <f t="shared" si="12"/>
        <v/>
      </c>
      <c r="AF31" s="124" t="str">
        <f t="shared" si="13"/>
        <v/>
      </c>
      <c r="AG31" s="124" t="str">
        <f t="shared" si="14"/>
        <v/>
      </c>
      <c r="AH31" s="124" t="str">
        <f t="shared" si="15"/>
        <v/>
      </c>
      <c r="AI31" s="120" t="str">
        <f t="shared" si="16"/>
        <v/>
      </c>
      <c r="AJ31" s="123" t="str">
        <f t="shared" si="17"/>
        <v/>
      </c>
    </row>
    <row r="32" spans="1:36" s="26" customFormat="1" ht="15.95" customHeight="1">
      <c r="A32" s="120">
        <v>28</v>
      </c>
      <c r="B32" s="121" t="str">
        <f>'03'!B32</f>
        <v/>
      </c>
      <c r="C32" s="122" t="str">
        <f>'03'!C32</f>
        <v/>
      </c>
      <c r="D32" s="120" t="str">
        <f>'04'!J33</f>
        <v/>
      </c>
      <c r="E32" s="120" t="str">
        <f>'04'!Q33</f>
        <v/>
      </c>
      <c r="F32" s="120" t="str">
        <f>'04'!X33</f>
        <v/>
      </c>
      <c r="G32" s="120" t="str">
        <f>'04'!AE33</f>
        <v/>
      </c>
      <c r="H32" s="120" t="str">
        <f>'04'!AL33</f>
        <v/>
      </c>
      <c r="I32" s="120" t="str">
        <f>'04'!AS33</f>
        <v/>
      </c>
      <c r="J32" s="120" t="str">
        <f>'04'!AZ33</f>
        <v/>
      </c>
      <c r="K32" s="120" t="str">
        <f>'04'!BG33</f>
        <v/>
      </c>
      <c r="L32" s="120" t="str">
        <f>'04'!BN33</f>
        <v/>
      </c>
      <c r="M32" s="120" t="str">
        <f>'04'!BU33</f>
        <v/>
      </c>
      <c r="N32" s="120" t="str">
        <f>'04'!CB33</f>
        <v/>
      </c>
      <c r="O32" s="120" t="str">
        <f>'04'!CI33</f>
        <v/>
      </c>
      <c r="P32" s="120" t="str">
        <f>'04'!CP33</f>
        <v/>
      </c>
      <c r="Q32" s="120" t="str">
        <f>'04'!CW33</f>
        <v/>
      </c>
      <c r="R32" s="120" t="str">
        <f>'04'!DD33</f>
        <v/>
      </c>
      <c r="S32" s="123" t="str">
        <f t="shared" si="0"/>
        <v/>
      </c>
      <c r="T32" s="124" t="str">
        <f t="shared" si="1"/>
        <v/>
      </c>
      <c r="U32" s="124" t="str">
        <f t="shared" si="2"/>
        <v/>
      </c>
      <c r="V32" s="124" t="str">
        <f t="shared" si="3"/>
        <v/>
      </c>
      <c r="W32" s="124" t="str">
        <f t="shared" si="4"/>
        <v/>
      </c>
      <c r="X32" s="124" t="str">
        <f t="shared" si="5"/>
        <v/>
      </c>
      <c r="Y32" s="124" t="str">
        <f t="shared" si="6"/>
        <v/>
      </c>
      <c r="Z32" s="124" t="str">
        <f t="shared" si="7"/>
        <v/>
      </c>
      <c r="AA32" s="124" t="str">
        <f t="shared" si="8"/>
        <v/>
      </c>
      <c r="AB32" s="124" t="str">
        <f t="shared" si="9"/>
        <v/>
      </c>
      <c r="AC32" s="124" t="str">
        <f t="shared" si="10"/>
        <v/>
      </c>
      <c r="AD32" s="124" t="str">
        <f t="shared" si="11"/>
        <v/>
      </c>
      <c r="AE32" s="124" t="str">
        <f t="shared" si="12"/>
        <v/>
      </c>
      <c r="AF32" s="124" t="str">
        <f t="shared" si="13"/>
        <v/>
      </c>
      <c r="AG32" s="124" t="str">
        <f t="shared" si="14"/>
        <v/>
      </c>
      <c r="AH32" s="124" t="str">
        <f t="shared" si="15"/>
        <v/>
      </c>
      <c r="AI32" s="120" t="str">
        <f t="shared" si="16"/>
        <v/>
      </c>
      <c r="AJ32" s="123" t="str">
        <f t="shared" si="17"/>
        <v/>
      </c>
    </row>
    <row r="33" spans="1:36" s="26" customFormat="1" ht="15.95" customHeight="1">
      <c r="A33" s="120">
        <v>29</v>
      </c>
      <c r="B33" s="121" t="str">
        <f>'03'!B33</f>
        <v/>
      </c>
      <c r="C33" s="122" t="str">
        <f>'03'!C33</f>
        <v/>
      </c>
      <c r="D33" s="120" t="str">
        <f>'04'!J34</f>
        <v/>
      </c>
      <c r="E33" s="120" t="str">
        <f>'04'!Q34</f>
        <v/>
      </c>
      <c r="F33" s="120" t="str">
        <f>'04'!X34</f>
        <v/>
      </c>
      <c r="G33" s="120" t="str">
        <f>'04'!AE34</f>
        <v/>
      </c>
      <c r="H33" s="120" t="str">
        <f>'04'!AL34</f>
        <v/>
      </c>
      <c r="I33" s="120" t="str">
        <f>'04'!AS34</f>
        <v/>
      </c>
      <c r="J33" s="120" t="str">
        <f>'04'!AZ34</f>
        <v/>
      </c>
      <c r="K33" s="120" t="str">
        <f>'04'!BG34</f>
        <v/>
      </c>
      <c r="L33" s="120" t="str">
        <f>'04'!BN34</f>
        <v/>
      </c>
      <c r="M33" s="120" t="str">
        <f>'04'!BU34</f>
        <v/>
      </c>
      <c r="N33" s="120" t="str">
        <f>'04'!CB34</f>
        <v/>
      </c>
      <c r="O33" s="120" t="str">
        <f>'04'!CI34</f>
        <v/>
      </c>
      <c r="P33" s="120" t="str">
        <f>'04'!CP34</f>
        <v/>
      </c>
      <c r="Q33" s="120" t="str">
        <f>'04'!CW34</f>
        <v/>
      </c>
      <c r="R33" s="120" t="str">
        <f>'04'!DD34</f>
        <v/>
      </c>
      <c r="S33" s="123" t="str">
        <f t="shared" si="0"/>
        <v/>
      </c>
      <c r="T33" s="124" t="str">
        <f t="shared" si="1"/>
        <v/>
      </c>
      <c r="U33" s="124" t="str">
        <f t="shared" si="2"/>
        <v/>
      </c>
      <c r="V33" s="124" t="str">
        <f t="shared" si="3"/>
        <v/>
      </c>
      <c r="W33" s="124" t="str">
        <f t="shared" si="4"/>
        <v/>
      </c>
      <c r="X33" s="124" t="str">
        <f t="shared" si="5"/>
        <v/>
      </c>
      <c r="Y33" s="124" t="str">
        <f t="shared" si="6"/>
        <v/>
      </c>
      <c r="Z33" s="124" t="str">
        <f t="shared" si="7"/>
        <v/>
      </c>
      <c r="AA33" s="124" t="str">
        <f t="shared" si="8"/>
        <v/>
      </c>
      <c r="AB33" s="124" t="str">
        <f t="shared" si="9"/>
        <v/>
      </c>
      <c r="AC33" s="124" t="str">
        <f t="shared" si="10"/>
        <v/>
      </c>
      <c r="AD33" s="124" t="str">
        <f t="shared" si="11"/>
        <v/>
      </c>
      <c r="AE33" s="124" t="str">
        <f t="shared" si="12"/>
        <v/>
      </c>
      <c r="AF33" s="124" t="str">
        <f t="shared" si="13"/>
        <v/>
      </c>
      <c r="AG33" s="124" t="str">
        <f t="shared" si="14"/>
        <v/>
      </c>
      <c r="AH33" s="124" t="str">
        <f t="shared" si="15"/>
        <v/>
      </c>
      <c r="AI33" s="120" t="str">
        <f t="shared" si="16"/>
        <v/>
      </c>
      <c r="AJ33" s="123" t="str">
        <f t="shared" si="17"/>
        <v/>
      </c>
    </row>
    <row r="34" spans="1:36" s="26" customFormat="1" ht="15.95" customHeight="1">
      <c r="A34" s="120">
        <v>30</v>
      </c>
      <c r="B34" s="121" t="str">
        <f>'03'!B34</f>
        <v/>
      </c>
      <c r="C34" s="122" t="str">
        <f>'03'!C34</f>
        <v/>
      </c>
      <c r="D34" s="120" t="str">
        <f>'04'!J35</f>
        <v/>
      </c>
      <c r="E34" s="120" t="str">
        <f>'04'!Q35</f>
        <v/>
      </c>
      <c r="F34" s="120" t="str">
        <f>'04'!X35</f>
        <v/>
      </c>
      <c r="G34" s="120" t="str">
        <f>'04'!AE35</f>
        <v/>
      </c>
      <c r="H34" s="120" t="str">
        <f>'04'!AL35</f>
        <v/>
      </c>
      <c r="I34" s="120" t="str">
        <f>'04'!AS35</f>
        <v/>
      </c>
      <c r="J34" s="120" t="str">
        <f>'04'!AZ35</f>
        <v/>
      </c>
      <c r="K34" s="120" t="str">
        <f>'04'!BG35</f>
        <v/>
      </c>
      <c r="L34" s="120" t="str">
        <f>'04'!BN35</f>
        <v/>
      </c>
      <c r="M34" s="120" t="str">
        <f>'04'!BU35</f>
        <v/>
      </c>
      <c r="N34" s="120" t="str">
        <f>'04'!CB35</f>
        <v/>
      </c>
      <c r="O34" s="120" t="str">
        <f>'04'!CI35</f>
        <v/>
      </c>
      <c r="P34" s="120" t="str">
        <f>'04'!CP35</f>
        <v/>
      </c>
      <c r="Q34" s="120" t="str">
        <f>'04'!CW35</f>
        <v/>
      </c>
      <c r="R34" s="120" t="str">
        <f>'04'!DD35</f>
        <v/>
      </c>
      <c r="S34" s="123" t="str">
        <f t="shared" si="0"/>
        <v/>
      </c>
      <c r="T34" s="124" t="str">
        <f t="shared" si="1"/>
        <v/>
      </c>
      <c r="U34" s="124" t="str">
        <f t="shared" si="2"/>
        <v/>
      </c>
      <c r="V34" s="124" t="str">
        <f t="shared" si="3"/>
        <v/>
      </c>
      <c r="W34" s="124" t="str">
        <f t="shared" si="4"/>
        <v/>
      </c>
      <c r="X34" s="124" t="str">
        <f t="shared" si="5"/>
        <v/>
      </c>
      <c r="Y34" s="124" t="str">
        <f t="shared" si="6"/>
        <v/>
      </c>
      <c r="Z34" s="124" t="str">
        <f t="shared" si="7"/>
        <v/>
      </c>
      <c r="AA34" s="124" t="str">
        <f t="shared" si="8"/>
        <v/>
      </c>
      <c r="AB34" s="124" t="str">
        <f t="shared" si="9"/>
        <v/>
      </c>
      <c r="AC34" s="124" t="str">
        <f t="shared" si="10"/>
        <v/>
      </c>
      <c r="AD34" s="124" t="str">
        <f t="shared" si="11"/>
        <v/>
      </c>
      <c r="AE34" s="124" t="str">
        <f t="shared" si="12"/>
        <v/>
      </c>
      <c r="AF34" s="124" t="str">
        <f t="shared" si="13"/>
        <v/>
      </c>
      <c r="AG34" s="124" t="str">
        <f t="shared" si="14"/>
        <v/>
      </c>
      <c r="AH34" s="124" t="str">
        <f t="shared" si="15"/>
        <v/>
      </c>
      <c r="AI34" s="120" t="str">
        <f t="shared" si="16"/>
        <v/>
      </c>
      <c r="AJ34" s="123" t="str">
        <f t="shared" si="17"/>
        <v/>
      </c>
    </row>
    <row r="35" spans="1:36" s="26" customFormat="1" ht="15.95" customHeight="1">
      <c r="A35" s="120">
        <v>31</v>
      </c>
      <c r="B35" s="121" t="str">
        <f>'03'!B35</f>
        <v/>
      </c>
      <c r="C35" s="122" t="str">
        <f>'03'!C35</f>
        <v/>
      </c>
      <c r="D35" s="120" t="str">
        <f>'04'!J36</f>
        <v/>
      </c>
      <c r="E35" s="120" t="str">
        <f>'04'!Q36</f>
        <v/>
      </c>
      <c r="F35" s="120" t="str">
        <f>'04'!X36</f>
        <v/>
      </c>
      <c r="G35" s="120" t="str">
        <f>'04'!AE36</f>
        <v/>
      </c>
      <c r="H35" s="120" t="str">
        <f>'04'!AL36</f>
        <v/>
      </c>
      <c r="I35" s="120" t="str">
        <f>'04'!AS36</f>
        <v/>
      </c>
      <c r="J35" s="120" t="str">
        <f>'04'!AZ36</f>
        <v/>
      </c>
      <c r="K35" s="120" t="str">
        <f>'04'!BG36</f>
        <v/>
      </c>
      <c r="L35" s="120" t="str">
        <f>'04'!BN36</f>
        <v/>
      </c>
      <c r="M35" s="120" t="str">
        <f>'04'!BU36</f>
        <v/>
      </c>
      <c r="N35" s="120" t="str">
        <f>'04'!CB36</f>
        <v/>
      </c>
      <c r="O35" s="120" t="str">
        <f>'04'!CI36</f>
        <v/>
      </c>
      <c r="P35" s="120" t="str">
        <f>'04'!CP36</f>
        <v/>
      </c>
      <c r="Q35" s="120" t="str">
        <f>'04'!CW36</f>
        <v/>
      </c>
      <c r="R35" s="120" t="str">
        <f>'04'!DD36</f>
        <v/>
      </c>
      <c r="S35" s="123" t="str">
        <f t="shared" si="0"/>
        <v/>
      </c>
      <c r="T35" s="124" t="str">
        <f t="shared" si="1"/>
        <v/>
      </c>
      <c r="U35" s="124" t="str">
        <f t="shared" si="2"/>
        <v/>
      </c>
      <c r="V35" s="124" t="str">
        <f t="shared" si="3"/>
        <v/>
      </c>
      <c r="W35" s="124" t="str">
        <f t="shared" si="4"/>
        <v/>
      </c>
      <c r="X35" s="124" t="str">
        <f t="shared" si="5"/>
        <v/>
      </c>
      <c r="Y35" s="124" t="str">
        <f t="shared" si="6"/>
        <v/>
      </c>
      <c r="Z35" s="124" t="str">
        <f t="shared" si="7"/>
        <v/>
      </c>
      <c r="AA35" s="124" t="str">
        <f t="shared" si="8"/>
        <v/>
      </c>
      <c r="AB35" s="124" t="str">
        <f t="shared" si="9"/>
        <v/>
      </c>
      <c r="AC35" s="124" t="str">
        <f t="shared" si="10"/>
        <v/>
      </c>
      <c r="AD35" s="124" t="str">
        <f t="shared" si="11"/>
        <v/>
      </c>
      <c r="AE35" s="124" t="str">
        <f t="shared" si="12"/>
        <v/>
      </c>
      <c r="AF35" s="124" t="str">
        <f t="shared" si="13"/>
        <v/>
      </c>
      <c r="AG35" s="124" t="str">
        <f t="shared" si="14"/>
        <v/>
      </c>
      <c r="AH35" s="124" t="str">
        <f t="shared" si="15"/>
        <v/>
      </c>
      <c r="AI35" s="120" t="str">
        <f t="shared" si="16"/>
        <v/>
      </c>
      <c r="AJ35" s="123" t="str">
        <f t="shared" si="17"/>
        <v/>
      </c>
    </row>
    <row r="36" spans="1:36" s="26" customFormat="1" ht="15.95" customHeight="1">
      <c r="A36" s="120">
        <v>32</v>
      </c>
      <c r="B36" s="121" t="str">
        <f>'03'!B36</f>
        <v/>
      </c>
      <c r="C36" s="122" t="str">
        <f>'03'!C36</f>
        <v/>
      </c>
      <c r="D36" s="120" t="str">
        <f>'04'!J37</f>
        <v/>
      </c>
      <c r="E36" s="120" t="str">
        <f>'04'!Q37</f>
        <v/>
      </c>
      <c r="F36" s="120" t="str">
        <f>'04'!X37</f>
        <v/>
      </c>
      <c r="G36" s="120" t="str">
        <f>'04'!AE37</f>
        <v/>
      </c>
      <c r="H36" s="120" t="str">
        <f>'04'!AL37</f>
        <v/>
      </c>
      <c r="I36" s="120" t="str">
        <f>'04'!AS37</f>
        <v/>
      </c>
      <c r="J36" s="120" t="str">
        <f>'04'!AZ37</f>
        <v/>
      </c>
      <c r="K36" s="120" t="str">
        <f>'04'!BG37</f>
        <v/>
      </c>
      <c r="L36" s="120" t="str">
        <f>'04'!BN37</f>
        <v/>
      </c>
      <c r="M36" s="120" t="str">
        <f>'04'!BU37</f>
        <v/>
      </c>
      <c r="N36" s="120" t="str">
        <f>'04'!CB37</f>
        <v/>
      </c>
      <c r="O36" s="120" t="str">
        <f>'04'!CI37</f>
        <v/>
      </c>
      <c r="P36" s="120" t="str">
        <f>'04'!CP37</f>
        <v/>
      </c>
      <c r="Q36" s="120" t="str">
        <f>'04'!CW37</f>
        <v/>
      </c>
      <c r="R36" s="120" t="str">
        <f>'04'!DD37</f>
        <v/>
      </c>
      <c r="S36" s="123" t="str">
        <f t="shared" si="0"/>
        <v/>
      </c>
      <c r="T36" s="124" t="str">
        <f t="shared" si="1"/>
        <v/>
      </c>
      <c r="U36" s="124" t="str">
        <f t="shared" si="2"/>
        <v/>
      </c>
      <c r="V36" s="124" t="str">
        <f t="shared" si="3"/>
        <v/>
      </c>
      <c r="W36" s="124" t="str">
        <f t="shared" si="4"/>
        <v/>
      </c>
      <c r="X36" s="124" t="str">
        <f t="shared" si="5"/>
        <v/>
      </c>
      <c r="Y36" s="124" t="str">
        <f t="shared" si="6"/>
        <v/>
      </c>
      <c r="Z36" s="124" t="str">
        <f t="shared" si="7"/>
        <v/>
      </c>
      <c r="AA36" s="124" t="str">
        <f t="shared" si="8"/>
        <v/>
      </c>
      <c r="AB36" s="124" t="str">
        <f t="shared" si="9"/>
        <v/>
      </c>
      <c r="AC36" s="124" t="str">
        <f t="shared" si="10"/>
        <v/>
      </c>
      <c r="AD36" s="124" t="str">
        <f t="shared" si="11"/>
        <v/>
      </c>
      <c r="AE36" s="124" t="str">
        <f t="shared" si="12"/>
        <v/>
      </c>
      <c r="AF36" s="124" t="str">
        <f t="shared" si="13"/>
        <v/>
      </c>
      <c r="AG36" s="124" t="str">
        <f t="shared" si="14"/>
        <v/>
      </c>
      <c r="AH36" s="124" t="str">
        <f t="shared" si="15"/>
        <v/>
      </c>
      <c r="AI36" s="120" t="str">
        <f t="shared" si="16"/>
        <v/>
      </c>
      <c r="AJ36" s="123" t="str">
        <f t="shared" si="17"/>
        <v/>
      </c>
    </row>
    <row r="37" spans="1:36" s="26" customFormat="1" ht="15.95" customHeight="1">
      <c r="A37" s="120">
        <v>33</v>
      </c>
      <c r="B37" s="121" t="str">
        <f>'03'!B37</f>
        <v/>
      </c>
      <c r="C37" s="122" t="str">
        <f>'03'!C37</f>
        <v/>
      </c>
      <c r="D37" s="120" t="str">
        <f>'04'!J38</f>
        <v/>
      </c>
      <c r="E37" s="120" t="str">
        <f>'04'!Q38</f>
        <v/>
      </c>
      <c r="F37" s="120" t="str">
        <f>'04'!X38</f>
        <v/>
      </c>
      <c r="G37" s="120" t="str">
        <f>'04'!AE38</f>
        <v/>
      </c>
      <c r="H37" s="120" t="str">
        <f>'04'!AL38</f>
        <v/>
      </c>
      <c r="I37" s="120" t="str">
        <f>'04'!AS38</f>
        <v/>
      </c>
      <c r="J37" s="120" t="str">
        <f>'04'!AZ38</f>
        <v/>
      </c>
      <c r="K37" s="120" t="str">
        <f>'04'!BG38</f>
        <v/>
      </c>
      <c r="L37" s="120" t="str">
        <f>'04'!BN38</f>
        <v/>
      </c>
      <c r="M37" s="120" t="str">
        <f>'04'!BU38</f>
        <v/>
      </c>
      <c r="N37" s="120" t="str">
        <f>'04'!CB38</f>
        <v/>
      </c>
      <c r="O37" s="120" t="str">
        <f>'04'!CI38</f>
        <v/>
      </c>
      <c r="P37" s="120" t="str">
        <f>'04'!CP38</f>
        <v/>
      </c>
      <c r="Q37" s="120" t="str">
        <f>'04'!CW38</f>
        <v/>
      </c>
      <c r="R37" s="120" t="str">
        <f>'04'!DD38</f>
        <v/>
      </c>
      <c r="S37" s="123" t="str">
        <f t="shared" si="0"/>
        <v/>
      </c>
      <c r="T37" s="124" t="str">
        <f t="shared" si="1"/>
        <v/>
      </c>
      <c r="U37" s="124" t="str">
        <f t="shared" si="2"/>
        <v/>
      </c>
      <c r="V37" s="124" t="str">
        <f t="shared" si="3"/>
        <v/>
      </c>
      <c r="W37" s="124" t="str">
        <f t="shared" si="4"/>
        <v/>
      </c>
      <c r="X37" s="124" t="str">
        <f t="shared" si="5"/>
        <v/>
      </c>
      <c r="Y37" s="124" t="str">
        <f t="shared" si="6"/>
        <v/>
      </c>
      <c r="Z37" s="124" t="str">
        <f t="shared" si="7"/>
        <v/>
      </c>
      <c r="AA37" s="124" t="str">
        <f t="shared" si="8"/>
        <v/>
      </c>
      <c r="AB37" s="124" t="str">
        <f t="shared" si="9"/>
        <v/>
      </c>
      <c r="AC37" s="124" t="str">
        <f t="shared" si="10"/>
        <v/>
      </c>
      <c r="AD37" s="124" t="str">
        <f t="shared" si="11"/>
        <v/>
      </c>
      <c r="AE37" s="124" t="str">
        <f t="shared" si="12"/>
        <v/>
      </c>
      <c r="AF37" s="124" t="str">
        <f t="shared" si="13"/>
        <v/>
      </c>
      <c r="AG37" s="124" t="str">
        <f t="shared" si="14"/>
        <v/>
      </c>
      <c r="AH37" s="124" t="str">
        <f t="shared" si="15"/>
        <v/>
      </c>
      <c r="AI37" s="120" t="str">
        <f t="shared" si="16"/>
        <v/>
      </c>
      <c r="AJ37" s="123" t="str">
        <f t="shared" si="17"/>
        <v/>
      </c>
    </row>
    <row r="38" spans="1:36" s="26" customFormat="1" ht="15.95" customHeight="1">
      <c r="A38" s="120">
        <v>34</v>
      </c>
      <c r="B38" s="121" t="str">
        <f>'03'!B38</f>
        <v/>
      </c>
      <c r="C38" s="122" t="str">
        <f>'03'!C38</f>
        <v/>
      </c>
      <c r="D38" s="120" t="str">
        <f>'04'!J39</f>
        <v/>
      </c>
      <c r="E38" s="120" t="str">
        <f>'04'!Q39</f>
        <v/>
      </c>
      <c r="F38" s="120" t="str">
        <f>'04'!X39</f>
        <v/>
      </c>
      <c r="G38" s="120" t="str">
        <f>'04'!AE39</f>
        <v/>
      </c>
      <c r="H38" s="120" t="str">
        <f>'04'!AL39</f>
        <v/>
      </c>
      <c r="I38" s="120" t="str">
        <f>'04'!AS39</f>
        <v/>
      </c>
      <c r="J38" s="120" t="str">
        <f>'04'!AZ39</f>
        <v/>
      </c>
      <c r="K38" s="120" t="str">
        <f>'04'!BG39</f>
        <v/>
      </c>
      <c r="L38" s="120" t="str">
        <f>'04'!BN39</f>
        <v/>
      </c>
      <c r="M38" s="120" t="str">
        <f>'04'!BU39</f>
        <v/>
      </c>
      <c r="N38" s="120" t="str">
        <f>'04'!CB39</f>
        <v/>
      </c>
      <c r="O38" s="120" t="str">
        <f>'04'!CI39</f>
        <v/>
      </c>
      <c r="P38" s="120" t="str">
        <f>'04'!CP39</f>
        <v/>
      </c>
      <c r="Q38" s="120" t="str">
        <f>'04'!CW39</f>
        <v/>
      </c>
      <c r="R38" s="120" t="str">
        <f>'04'!DD39</f>
        <v/>
      </c>
      <c r="S38" s="123" t="str">
        <f t="shared" si="0"/>
        <v/>
      </c>
      <c r="T38" s="124" t="str">
        <f t="shared" si="1"/>
        <v/>
      </c>
      <c r="U38" s="124" t="str">
        <f t="shared" si="2"/>
        <v/>
      </c>
      <c r="V38" s="124" t="str">
        <f t="shared" si="3"/>
        <v/>
      </c>
      <c r="W38" s="124" t="str">
        <f t="shared" si="4"/>
        <v/>
      </c>
      <c r="X38" s="124" t="str">
        <f t="shared" si="5"/>
        <v/>
      </c>
      <c r="Y38" s="124" t="str">
        <f t="shared" si="6"/>
        <v/>
      </c>
      <c r="Z38" s="124" t="str">
        <f t="shared" si="7"/>
        <v/>
      </c>
      <c r="AA38" s="124" t="str">
        <f t="shared" si="8"/>
        <v/>
      </c>
      <c r="AB38" s="124" t="str">
        <f t="shared" si="9"/>
        <v/>
      </c>
      <c r="AC38" s="124" t="str">
        <f t="shared" si="10"/>
        <v/>
      </c>
      <c r="AD38" s="124" t="str">
        <f t="shared" si="11"/>
        <v/>
      </c>
      <c r="AE38" s="124" t="str">
        <f t="shared" si="12"/>
        <v/>
      </c>
      <c r="AF38" s="124" t="str">
        <f t="shared" si="13"/>
        <v/>
      </c>
      <c r="AG38" s="124" t="str">
        <f t="shared" si="14"/>
        <v/>
      </c>
      <c r="AH38" s="124" t="str">
        <f t="shared" si="15"/>
        <v/>
      </c>
      <c r="AI38" s="120" t="str">
        <f t="shared" si="16"/>
        <v/>
      </c>
      <c r="AJ38" s="123" t="str">
        <f t="shared" si="17"/>
        <v/>
      </c>
    </row>
    <row r="39" spans="1:36" s="26" customFormat="1" ht="15.95" customHeight="1">
      <c r="A39" s="120">
        <v>35</v>
      </c>
      <c r="B39" s="121" t="str">
        <f>'03'!B39</f>
        <v/>
      </c>
      <c r="C39" s="122" t="str">
        <f>'03'!C39</f>
        <v/>
      </c>
      <c r="D39" s="120" t="str">
        <f>'04'!J40</f>
        <v/>
      </c>
      <c r="E39" s="120" t="str">
        <f>'04'!Q40</f>
        <v/>
      </c>
      <c r="F39" s="120" t="str">
        <f>'04'!X40</f>
        <v/>
      </c>
      <c r="G39" s="120" t="str">
        <f>'04'!AE40</f>
        <v/>
      </c>
      <c r="H39" s="120" t="str">
        <f>'04'!AL40</f>
        <v/>
      </c>
      <c r="I39" s="120" t="str">
        <f>'04'!AS40</f>
        <v/>
      </c>
      <c r="J39" s="120" t="str">
        <f>'04'!AZ40</f>
        <v/>
      </c>
      <c r="K39" s="120" t="str">
        <f>'04'!BG40</f>
        <v/>
      </c>
      <c r="L39" s="120" t="str">
        <f>'04'!BN40</f>
        <v/>
      </c>
      <c r="M39" s="120" t="str">
        <f>'04'!BU40</f>
        <v/>
      </c>
      <c r="N39" s="120" t="str">
        <f>'04'!CB40</f>
        <v/>
      </c>
      <c r="O39" s="120" t="str">
        <f>'04'!CI40</f>
        <v/>
      </c>
      <c r="P39" s="120" t="str">
        <f>'04'!CP40</f>
        <v/>
      </c>
      <c r="Q39" s="120" t="str">
        <f>'04'!CW40</f>
        <v/>
      </c>
      <c r="R39" s="120" t="str">
        <f>'04'!DD40</f>
        <v/>
      </c>
      <c r="S39" s="123" t="str">
        <f t="shared" si="0"/>
        <v/>
      </c>
      <c r="T39" s="124" t="str">
        <f t="shared" si="1"/>
        <v/>
      </c>
      <c r="U39" s="124" t="str">
        <f t="shared" si="2"/>
        <v/>
      </c>
      <c r="V39" s="124" t="str">
        <f t="shared" si="3"/>
        <v/>
      </c>
      <c r="W39" s="124" t="str">
        <f t="shared" si="4"/>
        <v/>
      </c>
      <c r="X39" s="124" t="str">
        <f t="shared" si="5"/>
        <v/>
      </c>
      <c r="Y39" s="124" t="str">
        <f t="shared" si="6"/>
        <v/>
      </c>
      <c r="Z39" s="124" t="str">
        <f t="shared" si="7"/>
        <v/>
      </c>
      <c r="AA39" s="124" t="str">
        <f t="shared" si="8"/>
        <v/>
      </c>
      <c r="AB39" s="124" t="str">
        <f t="shared" si="9"/>
        <v/>
      </c>
      <c r="AC39" s="124" t="str">
        <f t="shared" si="10"/>
        <v/>
      </c>
      <c r="AD39" s="124" t="str">
        <f t="shared" si="11"/>
        <v/>
      </c>
      <c r="AE39" s="124" t="str">
        <f t="shared" si="12"/>
        <v/>
      </c>
      <c r="AF39" s="124" t="str">
        <f t="shared" si="13"/>
        <v/>
      </c>
      <c r="AG39" s="124" t="str">
        <f t="shared" si="14"/>
        <v/>
      </c>
      <c r="AH39" s="124" t="str">
        <f t="shared" si="15"/>
        <v/>
      </c>
      <c r="AI39" s="120" t="str">
        <f t="shared" si="16"/>
        <v/>
      </c>
      <c r="AJ39" s="123" t="str">
        <f t="shared" si="17"/>
        <v/>
      </c>
    </row>
    <row r="40" spans="1:36" s="26" customFormat="1" ht="15.95" customHeight="1">
      <c r="A40" s="120">
        <v>36</v>
      </c>
      <c r="B40" s="121" t="str">
        <f>'03'!B40</f>
        <v/>
      </c>
      <c r="C40" s="122" t="str">
        <f>'03'!C40</f>
        <v/>
      </c>
      <c r="D40" s="120" t="str">
        <f>'04'!J41</f>
        <v/>
      </c>
      <c r="E40" s="120" t="str">
        <f>'04'!Q41</f>
        <v/>
      </c>
      <c r="F40" s="120" t="str">
        <f>'04'!X41</f>
        <v/>
      </c>
      <c r="G40" s="120" t="str">
        <f>'04'!AE41</f>
        <v/>
      </c>
      <c r="H40" s="120" t="str">
        <f>'04'!AL41</f>
        <v/>
      </c>
      <c r="I40" s="120" t="str">
        <f>'04'!AS41</f>
        <v/>
      </c>
      <c r="J40" s="120" t="str">
        <f>'04'!AZ41</f>
        <v/>
      </c>
      <c r="K40" s="120" t="str">
        <f>'04'!BG41</f>
        <v/>
      </c>
      <c r="L40" s="120" t="str">
        <f>'04'!BN41</f>
        <v/>
      </c>
      <c r="M40" s="120" t="str">
        <f>'04'!BU41</f>
        <v/>
      </c>
      <c r="N40" s="120" t="str">
        <f>'04'!CB41</f>
        <v/>
      </c>
      <c r="O40" s="120" t="str">
        <f>'04'!CI41</f>
        <v/>
      </c>
      <c r="P40" s="120" t="str">
        <f>'04'!CP41</f>
        <v/>
      </c>
      <c r="Q40" s="120" t="str">
        <f>'04'!CW41</f>
        <v/>
      </c>
      <c r="R40" s="120" t="str">
        <f>'04'!DD41</f>
        <v/>
      </c>
      <c r="S40" s="123" t="str">
        <f t="shared" si="0"/>
        <v/>
      </c>
      <c r="T40" s="124" t="str">
        <f t="shared" si="1"/>
        <v/>
      </c>
      <c r="U40" s="124" t="str">
        <f t="shared" si="2"/>
        <v/>
      </c>
      <c r="V40" s="124" t="str">
        <f t="shared" si="3"/>
        <v/>
      </c>
      <c r="W40" s="124" t="str">
        <f t="shared" si="4"/>
        <v/>
      </c>
      <c r="X40" s="124" t="str">
        <f t="shared" si="5"/>
        <v/>
      </c>
      <c r="Y40" s="124" t="str">
        <f t="shared" si="6"/>
        <v/>
      </c>
      <c r="Z40" s="124" t="str">
        <f t="shared" si="7"/>
        <v/>
      </c>
      <c r="AA40" s="124" t="str">
        <f t="shared" si="8"/>
        <v/>
      </c>
      <c r="AB40" s="124" t="str">
        <f t="shared" si="9"/>
        <v/>
      </c>
      <c r="AC40" s="124" t="str">
        <f t="shared" si="10"/>
        <v/>
      </c>
      <c r="AD40" s="124" t="str">
        <f t="shared" si="11"/>
        <v/>
      </c>
      <c r="AE40" s="124" t="str">
        <f t="shared" si="12"/>
        <v/>
      </c>
      <c r="AF40" s="124" t="str">
        <f t="shared" si="13"/>
        <v/>
      </c>
      <c r="AG40" s="124" t="str">
        <f t="shared" si="14"/>
        <v/>
      </c>
      <c r="AH40" s="124" t="str">
        <f t="shared" si="15"/>
        <v/>
      </c>
      <c r="AI40" s="120" t="str">
        <f t="shared" si="16"/>
        <v/>
      </c>
      <c r="AJ40" s="123" t="str">
        <f t="shared" si="17"/>
        <v/>
      </c>
    </row>
    <row r="41" spans="1:36" s="26" customFormat="1" ht="15.95" customHeight="1">
      <c r="A41" s="120">
        <v>37</v>
      </c>
      <c r="B41" s="121" t="str">
        <f>'03'!B41</f>
        <v/>
      </c>
      <c r="C41" s="122" t="str">
        <f>'03'!C41</f>
        <v/>
      </c>
      <c r="D41" s="120" t="str">
        <f>'04'!J42</f>
        <v/>
      </c>
      <c r="E41" s="120" t="str">
        <f>'04'!Q42</f>
        <v/>
      </c>
      <c r="F41" s="120" t="str">
        <f>'04'!X42</f>
        <v/>
      </c>
      <c r="G41" s="120" t="str">
        <f>'04'!AE42</f>
        <v/>
      </c>
      <c r="H41" s="120" t="str">
        <f>'04'!AL42</f>
        <v/>
      </c>
      <c r="I41" s="120" t="str">
        <f>'04'!AS42</f>
        <v/>
      </c>
      <c r="J41" s="120" t="str">
        <f>'04'!AZ42</f>
        <v/>
      </c>
      <c r="K41" s="120" t="str">
        <f>'04'!BG42</f>
        <v/>
      </c>
      <c r="L41" s="120" t="str">
        <f>'04'!BN42</f>
        <v/>
      </c>
      <c r="M41" s="120" t="str">
        <f>'04'!BU42</f>
        <v/>
      </c>
      <c r="N41" s="120" t="str">
        <f>'04'!CB42</f>
        <v/>
      </c>
      <c r="O41" s="120" t="str">
        <f>'04'!CI42</f>
        <v/>
      </c>
      <c r="P41" s="120" t="str">
        <f>'04'!CP42</f>
        <v/>
      </c>
      <c r="Q41" s="120" t="str">
        <f>'04'!CW42</f>
        <v/>
      </c>
      <c r="R41" s="120" t="str">
        <f>'04'!DD42</f>
        <v/>
      </c>
      <c r="S41" s="123" t="str">
        <f t="shared" si="0"/>
        <v/>
      </c>
      <c r="T41" s="124" t="str">
        <f t="shared" si="1"/>
        <v/>
      </c>
      <c r="U41" s="124" t="str">
        <f t="shared" si="2"/>
        <v/>
      </c>
      <c r="V41" s="124" t="str">
        <f t="shared" si="3"/>
        <v/>
      </c>
      <c r="W41" s="124" t="str">
        <f t="shared" si="4"/>
        <v/>
      </c>
      <c r="X41" s="124" t="str">
        <f t="shared" si="5"/>
        <v/>
      </c>
      <c r="Y41" s="124" t="str">
        <f t="shared" si="6"/>
        <v/>
      </c>
      <c r="Z41" s="124" t="str">
        <f t="shared" si="7"/>
        <v/>
      </c>
      <c r="AA41" s="124" t="str">
        <f t="shared" si="8"/>
        <v/>
      </c>
      <c r="AB41" s="124" t="str">
        <f t="shared" si="9"/>
        <v/>
      </c>
      <c r="AC41" s="124" t="str">
        <f t="shared" si="10"/>
        <v/>
      </c>
      <c r="AD41" s="124" t="str">
        <f t="shared" si="11"/>
        <v/>
      </c>
      <c r="AE41" s="124" t="str">
        <f t="shared" si="12"/>
        <v/>
      </c>
      <c r="AF41" s="124" t="str">
        <f t="shared" si="13"/>
        <v/>
      </c>
      <c r="AG41" s="124" t="str">
        <f t="shared" si="14"/>
        <v/>
      </c>
      <c r="AH41" s="124" t="str">
        <f t="shared" si="15"/>
        <v/>
      </c>
      <c r="AI41" s="120" t="str">
        <f t="shared" si="16"/>
        <v/>
      </c>
      <c r="AJ41" s="123" t="str">
        <f t="shared" si="17"/>
        <v/>
      </c>
    </row>
    <row r="42" spans="1:36" s="26" customFormat="1" ht="15.95" customHeight="1">
      <c r="A42" s="120">
        <v>38</v>
      </c>
      <c r="B42" s="121" t="str">
        <f>'03'!B42</f>
        <v/>
      </c>
      <c r="C42" s="122" t="str">
        <f>'03'!C42</f>
        <v/>
      </c>
      <c r="D42" s="120" t="str">
        <f>'04'!J43</f>
        <v/>
      </c>
      <c r="E42" s="120" t="str">
        <f>'04'!Q43</f>
        <v/>
      </c>
      <c r="F42" s="120" t="str">
        <f>'04'!X43</f>
        <v/>
      </c>
      <c r="G42" s="120" t="str">
        <f>'04'!AE43</f>
        <v/>
      </c>
      <c r="H42" s="120" t="str">
        <f>'04'!AL43</f>
        <v/>
      </c>
      <c r="I42" s="120" t="str">
        <f>'04'!AS43</f>
        <v/>
      </c>
      <c r="J42" s="120" t="str">
        <f>'04'!AZ43</f>
        <v/>
      </c>
      <c r="K42" s="120" t="str">
        <f>'04'!BG43</f>
        <v/>
      </c>
      <c r="L42" s="120" t="str">
        <f>'04'!BN43</f>
        <v/>
      </c>
      <c r="M42" s="120" t="str">
        <f>'04'!BU43</f>
        <v/>
      </c>
      <c r="N42" s="120" t="str">
        <f>'04'!CB43</f>
        <v/>
      </c>
      <c r="O42" s="120" t="str">
        <f>'04'!CI43</f>
        <v/>
      </c>
      <c r="P42" s="120" t="str">
        <f>'04'!CP43</f>
        <v/>
      </c>
      <c r="Q42" s="120" t="str">
        <f>'04'!CW43</f>
        <v/>
      </c>
      <c r="R42" s="120" t="str">
        <f>'04'!DD43</f>
        <v/>
      </c>
      <c r="S42" s="123" t="str">
        <f t="shared" si="0"/>
        <v/>
      </c>
      <c r="T42" s="124" t="str">
        <f t="shared" si="1"/>
        <v/>
      </c>
      <c r="U42" s="124" t="str">
        <f t="shared" si="2"/>
        <v/>
      </c>
      <c r="V42" s="124" t="str">
        <f t="shared" si="3"/>
        <v/>
      </c>
      <c r="W42" s="124" t="str">
        <f t="shared" si="4"/>
        <v/>
      </c>
      <c r="X42" s="124" t="str">
        <f t="shared" si="5"/>
        <v/>
      </c>
      <c r="Y42" s="124" t="str">
        <f t="shared" si="6"/>
        <v/>
      </c>
      <c r="Z42" s="124" t="str">
        <f t="shared" si="7"/>
        <v/>
      </c>
      <c r="AA42" s="124" t="str">
        <f t="shared" si="8"/>
        <v/>
      </c>
      <c r="AB42" s="124" t="str">
        <f t="shared" si="9"/>
        <v/>
      </c>
      <c r="AC42" s="124" t="str">
        <f t="shared" si="10"/>
        <v/>
      </c>
      <c r="AD42" s="124" t="str">
        <f t="shared" si="11"/>
        <v/>
      </c>
      <c r="AE42" s="124" t="str">
        <f t="shared" si="12"/>
        <v/>
      </c>
      <c r="AF42" s="124" t="str">
        <f t="shared" si="13"/>
        <v/>
      </c>
      <c r="AG42" s="124" t="str">
        <f t="shared" si="14"/>
        <v/>
      </c>
      <c r="AH42" s="124" t="str">
        <f t="shared" si="15"/>
        <v/>
      </c>
      <c r="AI42" s="120" t="str">
        <f t="shared" si="16"/>
        <v/>
      </c>
      <c r="AJ42" s="123" t="str">
        <f t="shared" si="17"/>
        <v/>
      </c>
    </row>
    <row r="43" spans="1:36" s="26" customFormat="1" ht="15.95" customHeight="1">
      <c r="A43" s="120">
        <v>39</v>
      </c>
      <c r="B43" s="121" t="str">
        <f>'03'!B43</f>
        <v/>
      </c>
      <c r="C43" s="122" t="str">
        <f>'03'!C43</f>
        <v/>
      </c>
      <c r="D43" s="120" t="str">
        <f>'04'!J44</f>
        <v/>
      </c>
      <c r="E43" s="120" t="str">
        <f>'04'!Q44</f>
        <v/>
      </c>
      <c r="F43" s="120" t="str">
        <f>'04'!X44</f>
        <v/>
      </c>
      <c r="G43" s="120" t="str">
        <f>'04'!AE44</f>
        <v/>
      </c>
      <c r="H43" s="120" t="str">
        <f>'04'!AL44</f>
        <v/>
      </c>
      <c r="I43" s="120" t="str">
        <f>'04'!AS44</f>
        <v/>
      </c>
      <c r="J43" s="120" t="str">
        <f>'04'!AZ44</f>
        <v/>
      </c>
      <c r="K43" s="120" t="str">
        <f>'04'!BG44</f>
        <v/>
      </c>
      <c r="L43" s="120" t="str">
        <f>'04'!BN44</f>
        <v/>
      </c>
      <c r="M43" s="120" t="str">
        <f>'04'!BU44</f>
        <v/>
      </c>
      <c r="N43" s="120" t="str">
        <f>'04'!CB44</f>
        <v/>
      </c>
      <c r="O43" s="120" t="str">
        <f>'04'!CI44</f>
        <v/>
      </c>
      <c r="P43" s="120" t="str">
        <f>'04'!CP44</f>
        <v/>
      </c>
      <c r="Q43" s="120" t="str">
        <f>'04'!CW44</f>
        <v/>
      </c>
      <c r="R43" s="120" t="str">
        <f>'04'!DD44</f>
        <v/>
      </c>
      <c r="S43" s="123" t="str">
        <f t="shared" si="0"/>
        <v/>
      </c>
      <c r="T43" s="124" t="str">
        <f t="shared" si="1"/>
        <v/>
      </c>
      <c r="U43" s="124" t="str">
        <f t="shared" si="2"/>
        <v/>
      </c>
      <c r="V43" s="124" t="str">
        <f t="shared" si="3"/>
        <v/>
      </c>
      <c r="W43" s="124" t="str">
        <f t="shared" si="4"/>
        <v/>
      </c>
      <c r="X43" s="124" t="str">
        <f t="shared" si="5"/>
        <v/>
      </c>
      <c r="Y43" s="124" t="str">
        <f t="shared" si="6"/>
        <v/>
      </c>
      <c r="Z43" s="124" t="str">
        <f t="shared" si="7"/>
        <v/>
      </c>
      <c r="AA43" s="124" t="str">
        <f t="shared" si="8"/>
        <v/>
      </c>
      <c r="AB43" s="124" t="str">
        <f t="shared" si="9"/>
        <v/>
      </c>
      <c r="AC43" s="124" t="str">
        <f t="shared" si="10"/>
        <v/>
      </c>
      <c r="AD43" s="124" t="str">
        <f t="shared" si="11"/>
        <v/>
      </c>
      <c r="AE43" s="124" t="str">
        <f t="shared" si="12"/>
        <v/>
      </c>
      <c r="AF43" s="124" t="str">
        <f t="shared" si="13"/>
        <v/>
      </c>
      <c r="AG43" s="124" t="str">
        <f t="shared" si="14"/>
        <v/>
      </c>
      <c r="AH43" s="124" t="str">
        <f t="shared" si="15"/>
        <v/>
      </c>
      <c r="AI43" s="120" t="str">
        <f t="shared" si="16"/>
        <v/>
      </c>
      <c r="AJ43" s="123" t="str">
        <f t="shared" si="17"/>
        <v/>
      </c>
    </row>
    <row r="44" spans="1:36" s="26" customFormat="1" ht="15.95" customHeight="1">
      <c r="A44" s="120">
        <v>40</v>
      </c>
      <c r="B44" s="121" t="str">
        <f>'03'!B47</f>
        <v/>
      </c>
      <c r="C44" s="122" t="str">
        <f>'03'!C47</f>
        <v/>
      </c>
      <c r="D44" s="120" t="str">
        <f>'04'!J45</f>
        <v/>
      </c>
      <c r="E44" s="120" t="str">
        <f>'04'!Q45</f>
        <v/>
      </c>
      <c r="F44" s="120" t="str">
        <f>'04'!X45</f>
        <v/>
      </c>
      <c r="G44" s="120" t="str">
        <f>'04'!AE45</f>
        <v/>
      </c>
      <c r="H44" s="120" t="str">
        <f>'04'!AL45</f>
        <v/>
      </c>
      <c r="I44" s="120" t="str">
        <f>'04'!AS45</f>
        <v/>
      </c>
      <c r="J44" s="120" t="str">
        <f>'04'!AZ45</f>
        <v/>
      </c>
      <c r="K44" s="120" t="str">
        <f>'04'!BG45</f>
        <v/>
      </c>
      <c r="L44" s="120" t="str">
        <f>'04'!BN45</f>
        <v/>
      </c>
      <c r="M44" s="120" t="str">
        <f>'04'!BU45</f>
        <v/>
      </c>
      <c r="N44" s="120" t="str">
        <f>'04'!CB45</f>
        <v/>
      </c>
      <c r="O44" s="120" t="str">
        <f>'04'!CI45</f>
        <v/>
      </c>
      <c r="P44" s="120" t="str">
        <f>'04'!CP45</f>
        <v/>
      </c>
      <c r="Q44" s="120" t="str">
        <f>'04'!CW45</f>
        <v/>
      </c>
      <c r="R44" s="120" t="str">
        <f>'04'!DD45</f>
        <v/>
      </c>
      <c r="S44" s="123" t="str">
        <f t="shared" si="0"/>
        <v/>
      </c>
      <c r="T44" s="124" t="str">
        <f t="shared" si="1"/>
        <v/>
      </c>
      <c r="U44" s="124" t="str">
        <f t="shared" si="2"/>
        <v/>
      </c>
      <c r="V44" s="124" t="str">
        <f t="shared" si="3"/>
        <v/>
      </c>
      <c r="W44" s="124" t="str">
        <f t="shared" si="4"/>
        <v/>
      </c>
      <c r="X44" s="124" t="str">
        <f t="shared" si="5"/>
        <v/>
      </c>
      <c r="Y44" s="124" t="str">
        <f t="shared" si="6"/>
        <v/>
      </c>
      <c r="Z44" s="124" t="str">
        <f t="shared" si="7"/>
        <v/>
      </c>
      <c r="AA44" s="124" t="str">
        <f t="shared" si="8"/>
        <v/>
      </c>
      <c r="AB44" s="124" t="str">
        <f t="shared" si="9"/>
        <v/>
      </c>
      <c r="AC44" s="124" t="str">
        <f t="shared" si="10"/>
        <v/>
      </c>
      <c r="AD44" s="124" t="str">
        <f t="shared" si="11"/>
        <v/>
      </c>
      <c r="AE44" s="124" t="str">
        <f t="shared" si="12"/>
        <v/>
      </c>
      <c r="AF44" s="124" t="str">
        <f t="shared" si="13"/>
        <v/>
      </c>
      <c r="AG44" s="124" t="str">
        <f t="shared" si="14"/>
        <v/>
      </c>
      <c r="AH44" s="124" t="str">
        <f t="shared" si="15"/>
        <v/>
      </c>
      <c r="AI44" s="120" t="str">
        <f t="shared" si="16"/>
        <v/>
      </c>
      <c r="AJ44" s="123" t="str">
        <f t="shared" si="17"/>
        <v/>
      </c>
    </row>
    <row r="45" spans="1:36" s="26" customFormat="1" ht="15.95" customHeight="1">
      <c r="A45" s="120">
        <v>41</v>
      </c>
      <c r="B45" s="121" t="str">
        <f>'03'!B48</f>
        <v/>
      </c>
      <c r="C45" s="122" t="str">
        <f>'03'!C48</f>
        <v/>
      </c>
      <c r="D45" s="120" t="str">
        <f>'04'!J46</f>
        <v/>
      </c>
      <c r="E45" s="120" t="str">
        <f>'04'!Q46</f>
        <v/>
      </c>
      <c r="F45" s="120" t="str">
        <f>'04'!X46</f>
        <v/>
      </c>
      <c r="G45" s="120" t="str">
        <f>'04'!AE46</f>
        <v/>
      </c>
      <c r="H45" s="120" t="str">
        <f>'04'!AL46</f>
        <v/>
      </c>
      <c r="I45" s="120" t="str">
        <f>'04'!AS46</f>
        <v/>
      </c>
      <c r="J45" s="120" t="str">
        <f>'04'!AZ46</f>
        <v/>
      </c>
      <c r="K45" s="120" t="str">
        <f>'04'!BG46</f>
        <v/>
      </c>
      <c r="L45" s="120" t="str">
        <f>'04'!BN46</f>
        <v/>
      </c>
      <c r="M45" s="120" t="str">
        <f>'04'!BU46</f>
        <v/>
      </c>
      <c r="N45" s="120" t="str">
        <f>'04'!CB46</f>
        <v/>
      </c>
      <c r="O45" s="120" t="str">
        <f>'04'!CI46</f>
        <v/>
      </c>
      <c r="P45" s="120" t="str">
        <f>'04'!CP46</f>
        <v/>
      </c>
      <c r="Q45" s="120" t="str">
        <f>'04'!CW46</f>
        <v/>
      </c>
      <c r="R45" s="120" t="str">
        <f>'04'!DD46</f>
        <v/>
      </c>
      <c r="S45" s="123" t="str">
        <f t="shared" si="0"/>
        <v/>
      </c>
      <c r="T45" s="124" t="str">
        <f t="shared" si="1"/>
        <v/>
      </c>
      <c r="U45" s="124" t="str">
        <f t="shared" si="2"/>
        <v/>
      </c>
      <c r="V45" s="124" t="str">
        <f t="shared" si="3"/>
        <v/>
      </c>
      <c r="W45" s="124" t="str">
        <f t="shared" si="4"/>
        <v/>
      </c>
      <c r="X45" s="124" t="str">
        <f t="shared" si="5"/>
        <v/>
      </c>
      <c r="Y45" s="124" t="str">
        <f t="shared" si="6"/>
        <v/>
      </c>
      <c r="Z45" s="124" t="str">
        <f t="shared" si="7"/>
        <v/>
      </c>
      <c r="AA45" s="124" t="str">
        <f t="shared" si="8"/>
        <v/>
      </c>
      <c r="AB45" s="124" t="str">
        <f t="shared" si="9"/>
        <v/>
      </c>
      <c r="AC45" s="124" t="str">
        <f t="shared" si="10"/>
        <v/>
      </c>
      <c r="AD45" s="124" t="str">
        <f t="shared" si="11"/>
        <v/>
      </c>
      <c r="AE45" s="124" t="str">
        <f t="shared" si="12"/>
        <v/>
      </c>
      <c r="AF45" s="124" t="str">
        <f t="shared" si="13"/>
        <v/>
      </c>
      <c r="AG45" s="124" t="str">
        <f t="shared" si="14"/>
        <v/>
      </c>
      <c r="AH45" s="124" t="str">
        <f t="shared" si="15"/>
        <v/>
      </c>
      <c r="AI45" s="120" t="str">
        <f t="shared" si="16"/>
        <v/>
      </c>
      <c r="AJ45" s="123" t="str">
        <f t="shared" si="17"/>
        <v/>
      </c>
    </row>
    <row r="46" spans="1:36" s="26" customFormat="1" ht="15.95" customHeight="1">
      <c r="A46" s="120">
        <v>42</v>
      </c>
      <c r="B46" s="121" t="str">
        <f>'03'!B54</f>
        <v/>
      </c>
      <c r="C46" s="122" t="str">
        <f>'03'!C54</f>
        <v/>
      </c>
      <c r="D46" s="120" t="str">
        <f>'04'!J47</f>
        <v/>
      </c>
      <c r="E46" s="120" t="str">
        <f>'04'!Q47</f>
        <v/>
      </c>
      <c r="F46" s="120" t="str">
        <f>'04'!X47</f>
        <v/>
      </c>
      <c r="G46" s="120" t="str">
        <f>'04'!AE47</f>
        <v/>
      </c>
      <c r="H46" s="120" t="str">
        <f>'04'!AL47</f>
        <v/>
      </c>
      <c r="I46" s="120" t="str">
        <f>'04'!AS47</f>
        <v/>
      </c>
      <c r="J46" s="120" t="str">
        <f>'04'!AZ47</f>
        <v/>
      </c>
      <c r="K46" s="120" t="str">
        <f>'04'!BG47</f>
        <v/>
      </c>
      <c r="L46" s="120" t="str">
        <f>'04'!BN47</f>
        <v/>
      </c>
      <c r="M46" s="120" t="str">
        <f>'04'!BU47</f>
        <v/>
      </c>
      <c r="N46" s="120" t="str">
        <f>'04'!CB47</f>
        <v/>
      </c>
      <c r="O46" s="120" t="str">
        <f>'04'!CI47</f>
        <v/>
      </c>
      <c r="P46" s="120" t="str">
        <f>'04'!CP47</f>
        <v/>
      </c>
      <c r="Q46" s="120" t="str">
        <f>'04'!CW47</f>
        <v/>
      </c>
      <c r="R46" s="120" t="str">
        <f>'04'!DD47</f>
        <v/>
      </c>
      <c r="S46" s="123" t="str">
        <f t="shared" si="0"/>
        <v/>
      </c>
      <c r="T46" s="124" t="str">
        <f t="shared" si="1"/>
        <v/>
      </c>
      <c r="U46" s="124" t="str">
        <f t="shared" si="2"/>
        <v/>
      </c>
      <c r="V46" s="124" t="str">
        <f t="shared" si="3"/>
        <v/>
      </c>
      <c r="W46" s="124" t="str">
        <f t="shared" si="4"/>
        <v/>
      </c>
      <c r="X46" s="124" t="str">
        <f t="shared" si="5"/>
        <v/>
      </c>
      <c r="Y46" s="124" t="str">
        <f t="shared" si="6"/>
        <v/>
      </c>
      <c r="Z46" s="124" t="str">
        <f t="shared" si="7"/>
        <v/>
      </c>
      <c r="AA46" s="124" t="str">
        <f t="shared" si="8"/>
        <v/>
      </c>
      <c r="AB46" s="124" t="str">
        <f t="shared" si="9"/>
        <v/>
      </c>
      <c r="AC46" s="124" t="str">
        <f t="shared" si="10"/>
        <v/>
      </c>
      <c r="AD46" s="124" t="str">
        <f t="shared" si="11"/>
        <v/>
      </c>
      <c r="AE46" s="124" t="str">
        <f t="shared" si="12"/>
        <v/>
      </c>
      <c r="AF46" s="124" t="str">
        <f t="shared" si="13"/>
        <v/>
      </c>
      <c r="AG46" s="124" t="str">
        <f t="shared" si="14"/>
        <v/>
      </c>
      <c r="AH46" s="124" t="str">
        <f t="shared" si="15"/>
        <v/>
      </c>
      <c r="AI46" s="120" t="str">
        <f t="shared" si="16"/>
        <v/>
      </c>
      <c r="AJ46" s="123" t="str">
        <f t="shared" si="17"/>
        <v/>
      </c>
    </row>
    <row r="47" spans="1:36" s="26" customFormat="1" ht="15.95" customHeight="1">
      <c r="A47" s="120">
        <v>43</v>
      </c>
      <c r="B47" s="121" t="str">
        <f>'03'!B47</f>
        <v/>
      </c>
      <c r="C47" s="122" t="str">
        <f>'03'!C47</f>
        <v/>
      </c>
      <c r="D47" s="120" t="str">
        <f>'04'!J48</f>
        <v/>
      </c>
      <c r="E47" s="120" t="str">
        <f>'04'!Q48</f>
        <v/>
      </c>
      <c r="F47" s="120" t="str">
        <f>'04'!X48</f>
        <v/>
      </c>
      <c r="G47" s="120" t="str">
        <f>'04'!AE48</f>
        <v/>
      </c>
      <c r="H47" s="120" t="str">
        <f>'04'!AL48</f>
        <v/>
      </c>
      <c r="I47" s="120" t="str">
        <f>'04'!AS48</f>
        <v/>
      </c>
      <c r="J47" s="120" t="str">
        <f>'04'!AZ48</f>
        <v/>
      </c>
      <c r="K47" s="120" t="str">
        <f>'04'!BG48</f>
        <v/>
      </c>
      <c r="L47" s="120" t="str">
        <f>'04'!BN48</f>
        <v/>
      </c>
      <c r="M47" s="120" t="str">
        <f>'04'!BU48</f>
        <v/>
      </c>
      <c r="N47" s="120" t="str">
        <f>'04'!CB48</f>
        <v/>
      </c>
      <c r="O47" s="120" t="str">
        <f>'04'!CI48</f>
        <v/>
      </c>
      <c r="P47" s="120" t="str">
        <f>'04'!CP48</f>
        <v/>
      </c>
      <c r="Q47" s="120" t="str">
        <f>'04'!CW48</f>
        <v/>
      </c>
      <c r="R47" s="120" t="str">
        <f>'04'!DD48</f>
        <v/>
      </c>
      <c r="S47" s="123" t="str">
        <f t="shared" si="0"/>
        <v/>
      </c>
      <c r="T47" s="124" t="str">
        <f t="shared" si="1"/>
        <v/>
      </c>
      <c r="U47" s="124" t="str">
        <f t="shared" si="2"/>
        <v/>
      </c>
      <c r="V47" s="124" t="str">
        <f t="shared" si="3"/>
        <v/>
      </c>
      <c r="W47" s="124" t="str">
        <f t="shared" si="4"/>
        <v/>
      </c>
      <c r="X47" s="124" t="str">
        <f t="shared" si="5"/>
        <v/>
      </c>
      <c r="Y47" s="124" t="str">
        <f t="shared" si="6"/>
        <v/>
      </c>
      <c r="Z47" s="124" t="str">
        <f t="shared" si="7"/>
        <v/>
      </c>
      <c r="AA47" s="124" t="str">
        <f t="shared" si="8"/>
        <v/>
      </c>
      <c r="AB47" s="124" t="str">
        <f t="shared" si="9"/>
        <v/>
      </c>
      <c r="AC47" s="124" t="str">
        <f t="shared" si="10"/>
        <v/>
      </c>
      <c r="AD47" s="124" t="str">
        <f t="shared" si="11"/>
        <v/>
      </c>
      <c r="AE47" s="124" t="str">
        <f t="shared" si="12"/>
        <v/>
      </c>
      <c r="AF47" s="124" t="str">
        <f t="shared" si="13"/>
        <v/>
      </c>
      <c r="AG47" s="124" t="str">
        <f t="shared" si="14"/>
        <v/>
      </c>
      <c r="AH47" s="124" t="str">
        <f t="shared" si="15"/>
        <v/>
      </c>
      <c r="AI47" s="120" t="str">
        <f t="shared" si="16"/>
        <v/>
      </c>
      <c r="AJ47" s="123" t="str">
        <f t="shared" si="17"/>
        <v/>
      </c>
    </row>
    <row r="48" spans="1:36" s="26" customFormat="1" ht="15.95" customHeight="1">
      <c r="A48" s="120">
        <v>44</v>
      </c>
      <c r="B48" s="121" t="str">
        <f>'03'!B48</f>
        <v/>
      </c>
      <c r="C48" s="122" t="str">
        <f>'03'!C48</f>
        <v/>
      </c>
      <c r="D48" s="120" t="str">
        <f>'04'!J49</f>
        <v/>
      </c>
      <c r="E48" s="120" t="str">
        <f>'04'!Q49</f>
        <v/>
      </c>
      <c r="F48" s="120" t="str">
        <f>'04'!X49</f>
        <v/>
      </c>
      <c r="G48" s="120" t="str">
        <f>'04'!AE49</f>
        <v/>
      </c>
      <c r="H48" s="120" t="str">
        <f>'04'!AL49</f>
        <v/>
      </c>
      <c r="I48" s="120" t="str">
        <f>'04'!AS49</f>
        <v/>
      </c>
      <c r="J48" s="120" t="str">
        <f>'04'!AZ49</f>
        <v/>
      </c>
      <c r="K48" s="120" t="str">
        <f>'04'!BG49</f>
        <v/>
      </c>
      <c r="L48" s="120" t="str">
        <f>'04'!BN49</f>
        <v/>
      </c>
      <c r="M48" s="120" t="str">
        <f>'04'!BU49</f>
        <v/>
      </c>
      <c r="N48" s="120" t="str">
        <f>'04'!CB49</f>
        <v/>
      </c>
      <c r="O48" s="120" t="str">
        <f>'04'!CI49</f>
        <v/>
      </c>
      <c r="P48" s="120" t="str">
        <f>'04'!CP49</f>
        <v/>
      </c>
      <c r="Q48" s="120" t="str">
        <f>'04'!CW49</f>
        <v/>
      </c>
      <c r="R48" s="120" t="str">
        <f>'04'!DD49</f>
        <v/>
      </c>
      <c r="S48" s="123" t="str">
        <f t="shared" si="0"/>
        <v/>
      </c>
      <c r="T48" s="124" t="str">
        <f t="shared" si="1"/>
        <v/>
      </c>
      <c r="U48" s="124" t="str">
        <f t="shared" si="2"/>
        <v/>
      </c>
      <c r="V48" s="124" t="str">
        <f t="shared" si="3"/>
        <v/>
      </c>
      <c r="W48" s="124" t="str">
        <f t="shared" si="4"/>
        <v/>
      </c>
      <c r="X48" s="124" t="str">
        <f t="shared" si="5"/>
        <v/>
      </c>
      <c r="Y48" s="124" t="str">
        <f t="shared" si="6"/>
        <v/>
      </c>
      <c r="Z48" s="124" t="str">
        <f t="shared" si="7"/>
        <v/>
      </c>
      <c r="AA48" s="124" t="str">
        <f t="shared" si="8"/>
        <v/>
      </c>
      <c r="AB48" s="124" t="str">
        <f t="shared" si="9"/>
        <v/>
      </c>
      <c r="AC48" s="124" t="str">
        <f t="shared" si="10"/>
        <v/>
      </c>
      <c r="AD48" s="124" t="str">
        <f t="shared" si="11"/>
        <v/>
      </c>
      <c r="AE48" s="124" t="str">
        <f t="shared" si="12"/>
        <v/>
      </c>
      <c r="AF48" s="124" t="str">
        <f t="shared" si="13"/>
        <v/>
      </c>
      <c r="AG48" s="124" t="str">
        <f t="shared" si="14"/>
        <v/>
      </c>
      <c r="AH48" s="124" t="str">
        <f t="shared" si="15"/>
        <v/>
      </c>
      <c r="AI48" s="120" t="str">
        <f t="shared" si="16"/>
        <v/>
      </c>
      <c r="AJ48" s="123" t="str">
        <f t="shared" si="17"/>
        <v/>
      </c>
    </row>
    <row r="49" spans="1:36" s="26" customFormat="1" ht="15.95" customHeight="1">
      <c r="A49" s="120">
        <v>45</v>
      </c>
      <c r="B49" s="121" t="str">
        <f>'03'!B49</f>
        <v/>
      </c>
      <c r="C49" s="122" t="str">
        <f>'03'!C49</f>
        <v/>
      </c>
      <c r="D49" s="120" t="str">
        <f>'04'!J50</f>
        <v/>
      </c>
      <c r="E49" s="120" t="str">
        <f>'04'!Q50</f>
        <v/>
      </c>
      <c r="F49" s="120" t="str">
        <f>'04'!X50</f>
        <v/>
      </c>
      <c r="G49" s="120" t="str">
        <f>'04'!AE50</f>
        <v/>
      </c>
      <c r="H49" s="120" t="str">
        <f>'04'!AL50</f>
        <v/>
      </c>
      <c r="I49" s="120" t="str">
        <f>'04'!AS50</f>
        <v/>
      </c>
      <c r="J49" s="120" t="str">
        <f>'04'!AZ50</f>
        <v/>
      </c>
      <c r="K49" s="120" t="str">
        <f>'04'!BG50</f>
        <v/>
      </c>
      <c r="L49" s="120" t="str">
        <f>'04'!BN50</f>
        <v/>
      </c>
      <c r="M49" s="120" t="str">
        <f>'04'!BU50</f>
        <v/>
      </c>
      <c r="N49" s="120" t="str">
        <f>'04'!CB50</f>
        <v/>
      </c>
      <c r="O49" s="120" t="str">
        <f>'04'!CI50</f>
        <v/>
      </c>
      <c r="P49" s="120" t="str">
        <f>'04'!CP50</f>
        <v/>
      </c>
      <c r="Q49" s="120" t="str">
        <f>'04'!CW50</f>
        <v/>
      </c>
      <c r="R49" s="120" t="str">
        <f>'04'!DD50</f>
        <v/>
      </c>
      <c r="S49" s="123" t="str">
        <f t="shared" ref="S49:S54" si="18">AJ49</f>
        <v/>
      </c>
      <c r="T49" s="124" t="str">
        <f t="shared" ref="T49:T54" si="19">IF(D49="","",D49*$D$2)</f>
        <v/>
      </c>
      <c r="U49" s="124" t="str">
        <f t="shared" ref="U49:U54" si="20">IF(E49="","",E49*$E$2)</f>
        <v/>
      </c>
      <c r="V49" s="124" t="str">
        <f t="shared" ref="V49:V54" si="21">IF(F49="","",F49*$F$2)</f>
        <v/>
      </c>
      <c r="W49" s="124" t="str">
        <f t="shared" ref="W49:W54" si="22">IF(G49="","",G49*$G$2)</f>
        <v/>
      </c>
      <c r="X49" s="124" t="str">
        <f t="shared" ref="X49:X54" si="23">IF(H49="","",H49*$H$2)</f>
        <v/>
      </c>
      <c r="Y49" s="124" t="str">
        <f t="shared" ref="Y49:Y54" si="24">IF(I49="","",I49*$I$2)</f>
        <v/>
      </c>
      <c r="Z49" s="124" t="str">
        <f t="shared" ref="Z49:Z54" si="25">IF(J49="","",J49*$J$2)</f>
        <v/>
      </c>
      <c r="AA49" s="124" t="str">
        <f t="shared" ref="AA49:AA54" si="26">IF(K49="","",K49*$K$2)</f>
        <v/>
      </c>
      <c r="AB49" s="124" t="str">
        <f t="shared" ref="AB49:AB54" si="27">IF(L49="","",L49*$L$2)</f>
        <v/>
      </c>
      <c r="AC49" s="124" t="str">
        <f t="shared" ref="AC49:AC54" si="28">IF(M49="","",M49*$M$2)</f>
        <v/>
      </c>
      <c r="AD49" s="124" t="str">
        <f t="shared" si="11"/>
        <v/>
      </c>
      <c r="AE49" s="124" t="str">
        <f t="shared" si="12"/>
        <v/>
      </c>
      <c r="AF49" s="124" t="str">
        <f t="shared" si="13"/>
        <v/>
      </c>
      <c r="AG49" s="124" t="str">
        <f t="shared" si="14"/>
        <v/>
      </c>
      <c r="AH49" s="124" t="str">
        <f t="shared" ref="AH49:AH54" si="29">IF(R49="","",R49*$R$2)</f>
        <v/>
      </c>
      <c r="AI49" s="120" t="str">
        <f t="shared" ref="AI49:AI54" si="30">IF(SUM(T49:AH49),SUM(T49:AH49),"")</f>
        <v/>
      </c>
      <c r="AJ49" s="123" t="str">
        <f t="shared" ref="AJ49:AJ54" si="31">IF(AI49="","",AI49/$S$2)</f>
        <v/>
      </c>
    </row>
    <row r="50" spans="1:36" s="26" customFormat="1" ht="15.95" customHeight="1">
      <c r="A50" s="120">
        <v>46</v>
      </c>
      <c r="B50" s="121" t="str">
        <f>'03'!B50</f>
        <v/>
      </c>
      <c r="C50" s="122" t="str">
        <f>'03'!C50</f>
        <v/>
      </c>
      <c r="D50" s="120" t="str">
        <f>'04'!J51</f>
        <v/>
      </c>
      <c r="E50" s="120" t="str">
        <f>'04'!Q51</f>
        <v/>
      </c>
      <c r="F50" s="120" t="str">
        <f>'04'!X51</f>
        <v/>
      </c>
      <c r="G50" s="120" t="str">
        <f>'04'!AE51</f>
        <v/>
      </c>
      <c r="H50" s="120" t="str">
        <f>'04'!AL51</f>
        <v/>
      </c>
      <c r="I50" s="120" t="str">
        <f>'04'!AS51</f>
        <v/>
      </c>
      <c r="J50" s="120" t="str">
        <f>'04'!AZ51</f>
        <v/>
      </c>
      <c r="K50" s="120" t="str">
        <f>'04'!BG51</f>
        <v/>
      </c>
      <c r="L50" s="120" t="str">
        <f>'04'!BN51</f>
        <v/>
      </c>
      <c r="M50" s="120" t="str">
        <f>'04'!BU51</f>
        <v/>
      </c>
      <c r="N50" s="120" t="str">
        <f>'04'!CB51</f>
        <v/>
      </c>
      <c r="O50" s="120" t="str">
        <f>'04'!CI51</f>
        <v/>
      </c>
      <c r="P50" s="120" t="str">
        <f>'04'!CP51</f>
        <v/>
      </c>
      <c r="Q50" s="120" t="str">
        <f>'04'!CW51</f>
        <v/>
      </c>
      <c r="R50" s="120" t="str">
        <f>'04'!DD51</f>
        <v/>
      </c>
      <c r="S50" s="123" t="str">
        <f t="shared" si="18"/>
        <v/>
      </c>
      <c r="T50" s="124" t="str">
        <f t="shared" si="19"/>
        <v/>
      </c>
      <c r="U50" s="124" t="str">
        <f t="shared" si="20"/>
        <v/>
      </c>
      <c r="V50" s="124" t="str">
        <f t="shared" si="21"/>
        <v/>
      </c>
      <c r="W50" s="124" t="str">
        <f t="shared" si="22"/>
        <v/>
      </c>
      <c r="X50" s="124" t="str">
        <f t="shared" si="23"/>
        <v/>
      </c>
      <c r="Y50" s="124" t="str">
        <f t="shared" si="24"/>
        <v/>
      </c>
      <c r="Z50" s="124" t="str">
        <f t="shared" si="25"/>
        <v/>
      </c>
      <c r="AA50" s="124" t="str">
        <f t="shared" si="26"/>
        <v/>
      </c>
      <c r="AB50" s="124" t="str">
        <f t="shared" si="27"/>
        <v/>
      </c>
      <c r="AC50" s="124" t="str">
        <f t="shared" si="28"/>
        <v/>
      </c>
      <c r="AD50" s="124" t="str">
        <f t="shared" si="11"/>
        <v/>
      </c>
      <c r="AE50" s="124" t="str">
        <f t="shared" si="12"/>
        <v/>
      </c>
      <c r="AF50" s="124" t="str">
        <f t="shared" si="13"/>
        <v/>
      </c>
      <c r="AG50" s="124" t="str">
        <f t="shared" si="14"/>
        <v/>
      </c>
      <c r="AH50" s="124" t="str">
        <f t="shared" si="29"/>
        <v/>
      </c>
      <c r="AI50" s="120" t="str">
        <f t="shared" si="30"/>
        <v/>
      </c>
      <c r="AJ50" s="123" t="str">
        <f t="shared" si="31"/>
        <v/>
      </c>
    </row>
    <row r="51" spans="1:36" s="26" customFormat="1" ht="15.95" customHeight="1">
      <c r="A51" s="120">
        <v>47</v>
      </c>
      <c r="B51" s="121" t="str">
        <f>'03'!B51</f>
        <v/>
      </c>
      <c r="C51" s="122" t="str">
        <f>'03'!C51</f>
        <v/>
      </c>
      <c r="D51" s="120" t="str">
        <f>'04'!J52</f>
        <v/>
      </c>
      <c r="E51" s="120" t="str">
        <f>'04'!Q52</f>
        <v/>
      </c>
      <c r="F51" s="120" t="str">
        <f>'04'!X52</f>
        <v/>
      </c>
      <c r="G51" s="120" t="str">
        <f>'04'!AE52</f>
        <v/>
      </c>
      <c r="H51" s="120" t="str">
        <f>'04'!AL52</f>
        <v/>
      </c>
      <c r="I51" s="120" t="str">
        <f>'04'!AS52</f>
        <v/>
      </c>
      <c r="J51" s="120" t="str">
        <f>'04'!AZ52</f>
        <v/>
      </c>
      <c r="K51" s="120" t="str">
        <f>'04'!BG52</f>
        <v/>
      </c>
      <c r="L51" s="120" t="str">
        <f>'04'!BN52</f>
        <v/>
      </c>
      <c r="M51" s="120" t="str">
        <f>'04'!BU52</f>
        <v/>
      </c>
      <c r="N51" s="120" t="str">
        <f>'04'!CB52</f>
        <v/>
      </c>
      <c r="O51" s="120" t="str">
        <f>'04'!CI52</f>
        <v/>
      </c>
      <c r="P51" s="120" t="str">
        <f>'04'!CP52</f>
        <v/>
      </c>
      <c r="Q51" s="120" t="str">
        <f>'04'!CW52</f>
        <v/>
      </c>
      <c r="R51" s="120" t="str">
        <f>'04'!DD52</f>
        <v/>
      </c>
      <c r="S51" s="123" t="str">
        <f t="shared" si="18"/>
        <v/>
      </c>
      <c r="T51" s="124" t="str">
        <f t="shared" si="19"/>
        <v/>
      </c>
      <c r="U51" s="124" t="str">
        <f t="shared" si="20"/>
        <v/>
      </c>
      <c r="V51" s="124" t="str">
        <f t="shared" si="21"/>
        <v/>
      </c>
      <c r="W51" s="124" t="str">
        <f t="shared" si="22"/>
        <v/>
      </c>
      <c r="X51" s="124" t="str">
        <f t="shared" si="23"/>
        <v/>
      </c>
      <c r="Y51" s="124" t="str">
        <f t="shared" si="24"/>
        <v/>
      </c>
      <c r="Z51" s="124" t="str">
        <f t="shared" si="25"/>
        <v/>
      </c>
      <c r="AA51" s="124" t="str">
        <f t="shared" si="26"/>
        <v/>
      </c>
      <c r="AB51" s="124" t="str">
        <f t="shared" si="27"/>
        <v/>
      </c>
      <c r="AC51" s="124" t="str">
        <f t="shared" si="28"/>
        <v/>
      </c>
      <c r="AD51" s="124" t="str">
        <f t="shared" si="11"/>
        <v/>
      </c>
      <c r="AE51" s="124" t="str">
        <f t="shared" si="12"/>
        <v/>
      </c>
      <c r="AF51" s="124" t="str">
        <f t="shared" si="13"/>
        <v/>
      </c>
      <c r="AG51" s="124" t="str">
        <f t="shared" si="14"/>
        <v/>
      </c>
      <c r="AH51" s="124" t="str">
        <f t="shared" si="29"/>
        <v/>
      </c>
      <c r="AI51" s="120" t="str">
        <f t="shared" si="30"/>
        <v/>
      </c>
      <c r="AJ51" s="123" t="str">
        <f t="shared" si="31"/>
        <v/>
      </c>
    </row>
    <row r="52" spans="1:36" s="26" customFormat="1" ht="15.95" customHeight="1">
      <c r="A52" s="120">
        <v>48</v>
      </c>
      <c r="B52" s="121" t="str">
        <f>'03'!B52</f>
        <v/>
      </c>
      <c r="C52" s="122" t="str">
        <f>'03'!C52</f>
        <v/>
      </c>
      <c r="D52" s="120" t="str">
        <f>'04'!J53</f>
        <v/>
      </c>
      <c r="E52" s="120" t="str">
        <f>'04'!Q53</f>
        <v/>
      </c>
      <c r="F52" s="120" t="str">
        <f>'04'!X53</f>
        <v/>
      </c>
      <c r="G52" s="120" t="str">
        <f>'04'!AE53</f>
        <v/>
      </c>
      <c r="H52" s="120" t="str">
        <f>'04'!AL53</f>
        <v/>
      </c>
      <c r="I52" s="120" t="str">
        <f>'04'!AS53</f>
        <v/>
      </c>
      <c r="J52" s="120" t="str">
        <f>'04'!AZ53</f>
        <v/>
      </c>
      <c r="K52" s="120" t="str">
        <f>'04'!BG53</f>
        <v/>
      </c>
      <c r="L52" s="120" t="str">
        <f>'04'!BN53</f>
        <v/>
      </c>
      <c r="M52" s="120" t="str">
        <f>'04'!BU53</f>
        <v/>
      </c>
      <c r="N52" s="120" t="str">
        <f>'04'!CB53</f>
        <v/>
      </c>
      <c r="O52" s="120" t="str">
        <f>'04'!CI53</f>
        <v/>
      </c>
      <c r="P52" s="120" t="str">
        <f>'04'!CP53</f>
        <v/>
      </c>
      <c r="Q52" s="120" t="str">
        <f>'04'!CW53</f>
        <v/>
      </c>
      <c r="R52" s="120" t="str">
        <f>'04'!DD53</f>
        <v/>
      </c>
      <c r="S52" s="123" t="str">
        <f t="shared" si="18"/>
        <v/>
      </c>
      <c r="T52" s="124" t="str">
        <f t="shared" si="19"/>
        <v/>
      </c>
      <c r="U52" s="124" t="str">
        <f t="shared" si="20"/>
        <v/>
      </c>
      <c r="V52" s="124" t="str">
        <f t="shared" si="21"/>
        <v/>
      </c>
      <c r="W52" s="124" t="str">
        <f t="shared" si="22"/>
        <v/>
      </c>
      <c r="X52" s="124" t="str">
        <f t="shared" si="23"/>
        <v/>
      </c>
      <c r="Y52" s="124" t="str">
        <f t="shared" si="24"/>
        <v/>
      </c>
      <c r="Z52" s="124" t="str">
        <f t="shared" si="25"/>
        <v/>
      </c>
      <c r="AA52" s="124" t="str">
        <f t="shared" si="26"/>
        <v/>
      </c>
      <c r="AB52" s="124" t="str">
        <f t="shared" si="27"/>
        <v/>
      </c>
      <c r="AC52" s="124" t="str">
        <f t="shared" si="28"/>
        <v/>
      </c>
      <c r="AD52" s="124" t="str">
        <f t="shared" si="11"/>
        <v/>
      </c>
      <c r="AE52" s="124" t="str">
        <f t="shared" si="12"/>
        <v/>
      </c>
      <c r="AF52" s="124" t="str">
        <f t="shared" si="13"/>
        <v/>
      </c>
      <c r="AG52" s="124" t="str">
        <f t="shared" si="14"/>
        <v/>
      </c>
      <c r="AH52" s="124" t="str">
        <f t="shared" si="29"/>
        <v/>
      </c>
      <c r="AI52" s="120" t="str">
        <f t="shared" si="30"/>
        <v/>
      </c>
      <c r="AJ52" s="123" t="str">
        <f t="shared" si="31"/>
        <v/>
      </c>
    </row>
    <row r="53" spans="1:36" s="26" customFormat="1" ht="15.95" customHeight="1">
      <c r="A53" s="120">
        <v>49</v>
      </c>
      <c r="B53" s="121" t="str">
        <f>'03'!B53</f>
        <v/>
      </c>
      <c r="C53" s="122" t="str">
        <f>'03'!C53</f>
        <v/>
      </c>
      <c r="D53" s="120" t="str">
        <f>'04'!J54</f>
        <v/>
      </c>
      <c r="E53" s="120" t="str">
        <f>'04'!Q54</f>
        <v/>
      </c>
      <c r="F53" s="120" t="str">
        <f>'04'!X54</f>
        <v/>
      </c>
      <c r="G53" s="120" t="str">
        <f>'04'!AE54</f>
        <v/>
      </c>
      <c r="H53" s="120" t="str">
        <f>'04'!AL54</f>
        <v/>
      </c>
      <c r="I53" s="120" t="str">
        <f>'04'!AS54</f>
        <v/>
      </c>
      <c r="J53" s="120" t="str">
        <f>'04'!AZ54</f>
        <v/>
      </c>
      <c r="K53" s="120" t="str">
        <f>'04'!BG54</f>
        <v/>
      </c>
      <c r="L53" s="120" t="str">
        <f>'04'!BN54</f>
        <v/>
      </c>
      <c r="M53" s="120" t="str">
        <f>'04'!BU54</f>
        <v/>
      </c>
      <c r="N53" s="120" t="str">
        <f>'04'!CB54</f>
        <v/>
      </c>
      <c r="O53" s="120" t="str">
        <f>'04'!CI54</f>
        <v/>
      </c>
      <c r="P53" s="120" t="str">
        <f>'04'!CP54</f>
        <v/>
      </c>
      <c r="Q53" s="120" t="str">
        <f>'04'!CW54</f>
        <v/>
      </c>
      <c r="R53" s="120" t="str">
        <f>'04'!DD54</f>
        <v/>
      </c>
      <c r="S53" s="123" t="str">
        <f t="shared" si="18"/>
        <v/>
      </c>
      <c r="T53" s="124" t="str">
        <f t="shared" si="19"/>
        <v/>
      </c>
      <c r="U53" s="124" t="str">
        <f t="shared" si="20"/>
        <v/>
      </c>
      <c r="V53" s="124" t="str">
        <f t="shared" si="21"/>
        <v/>
      </c>
      <c r="W53" s="124" t="str">
        <f t="shared" si="22"/>
        <v/>
      </c>
      <c r="X53" s="124" t="str">
        <f t="shared" si="23"/>
        <v/>
      </c>
      <c r="Y53" s="124" t="str">
        <f t="shared" si="24"/>
        <v/>
      </c>
      <c r="Z53" s="124" t="str">
        <f t="shared" si="25"/>
        <v/>
      </c>
      <c r="AA53" s="124" t="str">
        <f t="shared" si="26"/>
        <v/>
      </c>
      <c r="AB53" s="124" t="str">
        <f t="shared" si="27"/>
        <v/>
      </c>
      <c r="AC53" s="124" t="str">
        <f t="shared" si="28"/>
        <v/>
      </c>
      <c r="AD53" s="124" t="str">
        <f t="shared" si="11"/>
        <v/>
      </c>
      <c r="AE53" s="124" t="str">
        <f t="shared" si="12"/>
        <v/>
      </c>
      <c r="AF53" s="124" t="str">
        <f t="shared" si="13"/>
        <v/>
      </c>
      <c r="AG53" s="124" t="str">
        <f t="shared" si="14"/>
        <v/>
      </c>
      <c r="AH53" s="124" t="str">
        <f t="shared" si="29"/>
        <v/>
      </c>
      <c r="AI53" s="120" t="str">
        <f t="shared" si="30"/>
        <v/>
      </c>
      <c r="AJ53" s="123" t="str">
        <f t="shared" si="31"/>
        <v/>
      </c>
    </row>
    <row r="54" spans="1:36" s="26" customFormat="1" ht="15.95" customHeight="1">
      <c r="A54" s="120">
        <v>50</v>
      </c>
      <c r="B54" s="121" t="str">
        <f>'03'!B54</f>
        <v/>
      </c>
      <c r="C54" s="122" t="str">
        <f>'03'!C54</f>
        <v/>
      </c>
      <c r="D54" s="120" t="str">
        <f>'04'!J55</f>
        <v/>
      </c>
      <c r="E54" s="120" t="str">
        <f>'04'!Q55</f>
        <v/>
      </c>
      <c r="F54" s="120" t="str">
        <f>'04'!X55</f>
        <v/>
      </c>
      <c r="G54" s="120" t="str">
        <f>'04'!AE55</f>
        <v/>
      </c>
      <c r="H54" s="120" t="str">
        <f>'04'!AL55</f>
        <v/>
      </c>
      <c r="I54" s="120" t="str">
        <f>'04'!AS55</f>
        <v/>
      </c>
      <c r="J54" s="120" t="str">
        <f>'04'!AZ55</f>
        <v/>
      </c>
      <c r="K54" s="120" t="str">
        <f>'04'!BG55</f>
        <v/>
      </c>
      <c r="L54" s="120" t="str">
        <f>'04'!BN55</f>
        <v/>
      </c>
      <c r="M54" s="120" t="str">
        <f>'04'!BU55</f>
        <v/>
      </c>
      <c r="N54" s="120" t="str">
        <f>'04'!CB55</f>
        <v/>
      </c>
      <c r="O54" s="120" t="str">
        <f>'04'!CI55</f>
        <v/>
      </c>
      <c r="P54" s="120" t="str">
        <f>'04'!CP55</f>
        <v/>
      </c>
      <c r="Q54" s="120" t="str">
        <f>'04'!CW55</f>
        <v/>
      </c>
      <c r="R54" s="120" t="str">
        <f>'04'!DD55</f>
        <v/>
      </c>
      <c r="S54" s="123" t="str">
        <f t="shared" si="18"/>
        <v/>
      </c>
      <c r="T54" s="124" t="str">
        <f t="shared" si="19"/>
        <v/>
      </c>
      <c r="U54" s="124" t="str">
        <f t="shared" si="20"/>
        <v/>
      </c>
      <c r="V54" s="124" t="str">
        <f t="shared" si="21"/>
        <v/>
      </c>
      <c r="W54" s="124" t="str">
        <f t="shared" si="22"/>
        <v/>
      </c>
      <c r="X54" s="124" t="str">
        <f t="shared" si="23"/>
        <v/>
      </c>
      <c r="Y54" s="124" t="str">
        <f t="shared" si="24"/>
        <v/>
      </c>
      <c r="Z54" s="124" t="str">
        <f t="shared" si="25"/>
        <v/>
      </c>
      <c r="AA54" s="124" t="str">
        <f t="shared" si="26"/>
        <v/>
      </c>
      <c r="AB54" s="124" t="str">
        <f t="shared" si="27"/>
        <v/>
      </c>
      <c r="AC54" s="124" t="str">
        <f t="shared" si="28"/>
        <v/>
      </c>
      <c r="AD54" s="124" t="str">
        <f t="shared" si="11"/>
        <v/>
      </c>
      <c r="AE54" s="124" t="str">
        <f t="shared" si="12"/>
        <v/>
      </c>
      <c r="AF54" s="124" t="str">
        <f t="shared" si="13"/>
        <v/>
      </c>
      <c r="AG54" s="124" t="str">
        <f t="shared" si="14"/>
        <v/>
      </c>
      <c r="AH54" s="124" t="str">
        <f t="shared" si="29"/>
        <v/>
      </c>
      <c r="AI54" s="120" t="str">
        <f t="shared" si="30"/>
        <v/>
      </c>
      <c r="AJ54" s="123" t="str">
        <f t="shared" si="31"/>
        <v/>
      </c>
    </row>
    <row r="55" spans="1:36" ht="25.5" customHeight="1">
      <c r="C55" s="58"/>
      <c r="D55" s="20" t="s">
        <v>14</v>
      </c>
      <c r="H55" s="20" t="s">
        <v>15</v>
      </c>
    </row>
    <row r="56" spans="1:36" ht="24.75" customHeight="1">
      <c r="E56" s="59" t="str">
        <f>'03'!F60</f>
        <v>(นางสาวธญานี  บุสดี)</v>
      </c>
      <c r="G56" s="60"/>
      <c r="H56" s="60"/>
      <c r="I56" s="60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6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2" customWidth="1"/>
    <col min="2" max="2" width="8.28515625" style="42" customWidth="1"/>
    <col min="3" max="10" width="6.28515625" style="42" customWidth="1"/>
    <col min="11" max="11" width="13.28515625" style="42" customWidth="1"/>
    <col min="12" max="12" width="1.7109375" style="42" customWidth="1"/>
    <col min="13" max="16384" width="9.140625" style="42"/>
  </cols>
  <sheetData>
    <row r="1" spans="1:11" ht="52.5" customHeight="1"/>
    <row r="2" spans="1:11">
      <c r="A2" s="42" t="s">
        <v>41</v>
      </c>
      <c r="B2" s="42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2" t="str">
        <f>"ที่             / " &amp;'ข้อมูลพื้นฐาน  '!G7</f>
        <v>ที่             / 2568</v>
      </c>
      <c r="B3" s="42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C3" s="43"/>
    </row>
    <row r="4" spans="1:11">
      <c r="A4" s="44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>เรื่อง  รายงานผลการพัฒนาคุณภาพผู้เรียน  ชั้นประถมศึกษาปีที่ 1ปีการศึกษา  2568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33" customHeight="1">
      <c r="A5" s="42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2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นางสาวธญานี  บุสดี                   ตำแหน่ง    ครูพนักงานราชการ       โรงเรียนวัดโฆสิตาราม</v>
      </c>
    </row>
    <row r="7" spans="1:11">
      <c r="A7" s="42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>ครูประจำชั้นประถมศึกษาปีที่ 1ได้ดำเนินการวัดผลประเมินผลการเรียนนักเรียน ประจำภาคเรียนที่  ภาคเรียนที่ 1  ปีการศึกษา  2568</v>
      </c>
    </row>
    <row r="8" spans="1:11">
      <c r="A8" s="45" t="s">
        <v>74</v>
      </c>
    </row>
    <row r="10" spans="1:11">
      <c r="A10" s="491" t="s">
        <v>33</v>
      </c>
      <c r="B10" s="491" t="s">
        <v>45</v>
      </c>
      <c r="C10" s="492" t="s">
        <v>32</v>
      </c>
      <c r="D10" s="492"/>
      <c r="E10" s="492"/>
      <c r="F10" s="492"/>
      <c r="G10" s="492"/>
      <c r="H10" s="492"/>
      <c r="I10" s="492"/>
      <c r="J10" s="492"/>
      <c r="K10" s="491" t="s">
        <v>40</v>
      </c>
    </row>
    <row r="11" spans="1:11">
      <c r="A11" s="491"/>
      <c r="B11" s="491"/>
      <c r="C11" s="46" t="s">
        <v>75</v>
      </c>
      <c r="D11" s="47">
        <v>1</v>
      </c>
      <c r="E11" s="47">
        <v>1.5</v>
      </c>
      <c r="F11" s="47">
        <v>2</v>
      </c>
      <c r="G11" s="47">
        <v>2.5</v>
      </c>
      <c r="H11" s="47">
        <v>3</v>
      </c>
      <c r="I11" s="47">
        <v>3.5</v>
      </c>
      <c r="J11" s="47">
        <v>4</v>
      </c>
      <c r="K11" s="491"/>
    </row>
    <row r="12" spans="1:11">
      <c r="A12" s="125" t="str">
        <f>'ข้อมูลพื้นฐาน  '!E13</f>
        <v>ภาษาไทย</v>
      </c>
      <c r="B12" s="106" t="str">
        <f>'03'!D56</f>
        <v/>
      </c>
      <c r="C12" s="86">
        <f>COUNTIF('02'!$D$5:$D$54,0)</f>
        <v>0</v>
      </c>
      <c r="D12" s="86">
        <f>COUNTIF('02'!$D$5:$D$54,1)</f>
        <v>0</v>
      </c>
      <c r="E12" s="86">
        <f>COUNTIF('02'!$D$5:$D$54,1.5)</f>
        <v>0</v>
      </c>
      <c r="F12" s="86">
        <f>COUNTIF('02'!$D$5:$D$54,2)</f>
        <v>0</v>
      </c>
      <c r="G12" s="86">
        <f>COUNTIF('02'!$D$5:$D$54,2.5)</f>
        <v>0</v>
      </c>
      <c r="H12" s="86">
        <f>COUNTIF('02'!$D$5:$D$54,3)</f>
        <v>0</v>
      </c>
      <c r="I12" s="86">
        <f>COUNTIF('02'!$D$5:$D$54,3.5)</f>
        <v>0</v>
      </c>
      <c r="J12" s="86">
        <f>COUNTIF('02'!$D$5:$D$54,4)</f>
        <v>0</v>
      </c>
      <c r="K12" s="86">
        <f>SUM(C12:J12)</f>
        <v>0</v>
      </c>
    </row>
    <row r="13" spans="1:11">
      <c r="A13" s="125" t="str">
        <f>'ข้อมูลพื้นฐาน  '!E14</f>
        <v>คณิตศาสตร์</v>
      </c>
      <c r="B13" s="106" t="str">
        <f>'03'!E56</f>
        <v/>
      </c>
      <c r="C13" s="86">
        <f>COUNTIF('02'!$E$5:$E$54,0)</f>
        <v>0</v>
      </c>
      <c r="D13" s="86">
        <f>COUNTIF('02'!$E$5:$E$54,1)</f>
        <v>0</v>
      </c>
      <c r="E13" s="86">
        <f>COUNTIF('02'!$E$5:$E$54,1.5)</f>
        <v>0</v>
      </c>
      <c r="F13" s="86">
        <f>COUNTIF('02'!$E$5:$E$54,2)</f>
        <v>0</v>
      </c>
      <c r="G13" s="86">
        <f>COUNTIF('02'!$E$5:$E$54,2.5)</f>
        <v>0</v>
      </c>
      <c r="H13" s="86">
        <f>COUNTIF('02'!$E$5:$E$54,3)</f>
        <v>0</v>
      </c>
      <c r="I13" s="86">
        <f>COUNTIF('02'!$E$5:$E$54,3.5)</f>
        <v>0</v>
      </c>
      <c r="J13" s="86">
        <f>COUNTIF('02'!$E$5:$E$54,4)</f>
        <v>0</v>
      </c>
      <c r="K13" s="86">
        <f t="shared" ref="K13:K26" si="0">SUM(C13:J13)</f>
        <v>0</v>
      </c>
    </row>
    <row r="14" spans="1:11">
      <c r="A14" s="125" t="str">
        <f>'ข้อมูลพื้นฐาน  '!E15</f>
        <v>วิทยาศาสตร์และเทคโนโลยี</v>
      </c>
      <c r="B14" s="106" t="str">
        <f>'03'!F56</f>
        <v/>
      </c>
      <c r="C14" s="86">
        <f>COUNTIF('02'!$F$5:$F$54,0)</f>
        <v>0</v>
      </c>
      <c r="D14" s="86">
        <f>COUNTIF('02'!$F$5:$F$54,1)</f>
        <v>0</v>
      </c>
      <c r="E14" s="86">
        <f>COUNTIF('02'!$F$5:$F$54,1.5)</f>
        <v>0</v>
      </c>
      <c r="F14" s="86">
        <f>COUNTIF('02'!$F$5:$F$54,2)</f>
        <v>0</v>
      </c>
      <c r="G14" s="86">
        <f>COUNTIF('02'!$F$5:$F$54,2.5)</f>
        <v>0</v>
      </c>
      <c r="H14" s="86">
        <f>COUNTIF('02'!$F$5:$F$54,3)</f>
        <v>0</v>
      </c>
      <c r="I14" s="86">
        <f>COUNTIF('02'!$F$5:$F$54,3.5)</f>
        <v>0</v>
      </c>
      <c r="J14" s="86">
        <f>COUNTIF('02'!$F$5:$F$54,4)</f>
        <v>0</v>
      </c>
      <c r="K14" s="86">
        <f t="shared" si="0"/>
        <v>0</v>
      </c>
    </row>
    <row r="15" spans="1:11">
      <c r="A15" s="125" t="str">
        <f>'ข้อมูลพื้นฐาน  '!E16</f>
        <v>สังคมศึกษา ศาสนาและ วัฒนธรรม</v>
      </c>
      <c r="B15" s="106" t="str">
        <f>'03'!G56</f>
        <v/>
      </c>
      <c r="C15" s="86">
        <f>COUNTIF('02'!$G$5:$G$54,0)</f>
        <v>0</v>
      </c>
      <c r="D15" s="86">
        <f>COUNTIF('02'!$G$5:$G$54,1)</f>
        <v>0</v>
      </c>
      <c r="E15" s="86">
        <f>COUNTIF('02'!$G$5:$G$54,1.5)</f>
        <v>0</v>
      </c>
      <c r="F15" s="86">
        <f>COUNTIF('02'!$G$5:$G$54,2)</f>
        <v>0</v>
      </c>
      <c r="G15" s="86">
        <f>COUNTIF('02'!$G$5:$G$54,2.5)</f>
        <v>0</v>
      </c>
      <c r="H15" s="86">
        <f>COUNTIF('02'!$G$5:$G$54,3)</f>
        <v>0</v>
      </c>
      <c r="I15" s="86">
        <f>COUNTIF('02'!$G$5:$G$54,3.5)</f>
        <v>0</v>
      </c>
      <c r="J15" s="86">
        <f>COUNTIF('02'!$G$5:$G$54,4)</f>
        <v>0</v>
      </c>
      <c r="K15" s="86">
        <f t="shared" si="0"/>
        <v>0</v>
      </c>
    </row>
    <row r="16" spans="1:11">
      <c r="A16" s="125" t="str">
        <f>'ข้อมูลพื้นฐาน  '!E17</f>
        <v>ประวัติศาสตร์</v>
      </c>
      <c r="B16" s="106" t="str">
        <f>'03'!H56</f>
        <v/>
      </c>
      <c r="C16" s="86">
        <f>COUNTIF('02'!$H$5:$H$54,0)</f>
        <v>0</v>
      </c>
      <c r="D16" s="86">
        <f>COUNTIF('02'!$H$5:$H$54,1)</f>
        <v>0</v>
      </c>
      <c r="E16" s="86">
        <f>COUNTIF('02'!$H$5:$H$54,1.5)</f>
        <v>0</v>
      </c>
      <c r="F16" s="86">
        <f>COUNTIF('02'!$H$5:$H$54,2)</f>
        <v>0</v>
      </c>
      <c r="G16" s="86">
        <f>COUNTIF('02'!$H$5:$H$54,2.5)</f>
        <v>0</v>
      </c>
      <c r="H16" s="86">
        <f>COUNTIF('02'!$H$5:$H$54,3)</f>
        <v>0</v>
      </c>
      <c r="I16" s="86">
        <f>COUNTIF('02'!$H$5:$H$54,3.5)</f>
        <v>0</v>
      </c>
      <c r="J16" s="86">
        <f>COUNTIF('02'!$H$5:$H$54,4)</f>
        <v>0</v>
      </c>
      <c r="K16" s="86">
        <f t="shared" si="0"/>
        <v>0</v>
      </c>
    </row>
    <row r="17" spans="1:11">
      <c r="A17" s="125" t="str">
        <f>'ข้อมูลพื้นฐาน  '!E18</f>
        <v>สุขศึกษาและพลศึกษา</v>
      </c>
      <c r="B17" s="106" t="str">
        <f>'03'!I56</f>
        <v/>
      </c>
      <c r="C17" s="86">
        <f>COUNTIF('02'!$I$5:$I$54,0)</f>
        <v>0</v>
      </c>
      <c r="D17" s="86">
        <f>COUNTIF('02'!$I$5:$I$54,1)</f>
        <v>0</v>
      </c>
      <c r="E17" s="86">
        <f>COUNTIF('02'!$I$5:$I$54,1.5)</f>
        <v>0</v>
      </c>
      <c r="F17" s="86">
        <f>COUNTIF('02'!$I$5:$I$54,2)</f>
        <v>0</v>
      </c>
      <c r="G17" s="86">
        <f>COUNTIF('02'!$I$5:$I$54,2.5)</f>
        <v>0</v>
      </c>
      <c r="H17" s="86">
        <f>COUNTIF('02'!$I$5:$I$54,3)</f>
        <v>0</v>
      </c>
      <c r="I17" s="86">
        <f>COUNTIF('02'!$I$5:$I$54,3.5)</f>
        <v>0</v>
      </c>
      <c r="J17" s="86">
        <f>COUNTIF('02'!$I$5:$I$54,4)</f>
        <v>0</v>
      </c>
      <c r="K17" s="86">
        <f t="shared" si="0"/>
        <v>0</v>
      </c>
    </row>
    <row r="18" spans="1:11">
      <c r="A18" s="125" t="str">
        <f>'ข้อมูลพื้นฐาน  '!E19</f>
        <v>ศิลปะ</v>
      </c>
      <c r="B18" s="106" t="str">
        <f>'03'!J56</f>
        <v/>
      </c>
      <c r="C18" s="86">
        <f>COUNTIF('02'!$J$5:$J$54,0)</f>
        <v>0</v>
      </c>
      <c r="D18" s="86">
        <f>COUNTIF('02'!$J$5:$J$54,1)</f>
        <v>0</v>
      </c>
      <c r="E18" s="86">
        <f>COUNTIF('02'!$J$5:$J$54,1.5)</f>
        <v>0</v>
      </c>
      <c r="F18" s="86">
        <f>COUNTIF('02'!$J$5:$J$54,2)</f>
        <v>0</v>
      </c>
      <c r="G18" s="86">
        <f>COUNTIF('02'!$J$5:$J$54,2.5)</f>
        <v>0</v>
      </c>
      <c r="H18" s="86">
        <f>COUNTIF('02'!$J$5:$J$54,3)</f>
        <v>0</v>
      </c>
      <c r="I18" s="86">
        <f>COUNTIF('02'!$J$5:$J$54,3.5)</f>
        <v>0</v>
      </c>
      <c r="J18" s="86">
        <f>COUNTIF('02'!$J$5:$J$54,4)</f>
        <v>0</v>
      </c>
      <c r="K18" s="86">
        <f t="shared" si="0"/>
        <v>0</v>
      </c>
    </row>
    <row r="19" spans="1:11">
      <c r="A19" s="125" t="str">
        <f>'ข้อมูลพื้นฐาน  '!E20</f>
        <v>การงานอาชีพ</v>
      </c>
      <c r="B19" s="106" t="str">
        <f>'03'!K56</f>
        <v/>
      </c>
      <c r="C19" s="86">
        <f>COUNTIF('02'!$K$5:$K$54,0)</f>
        <v>0</v>
      </c>
      <c r="D19" s="86">
        <f>COUNTIF('02'!$K$5:$K$54,1)</f>
        <v>0</v>
      </c>
      <c r="E19" s="86">
        <f>COUNTIF('02'!$K$5:$K$54,1.5)</f>
        <v>0</v>
      </c>
      <c r="F19" s="86">
        <f>COUNTIF('02'!$K$5:$K$54,2)</f>
        <v>0</v>
      </c>
      <c r="G19" s="86">
        <f>COUNTIF('02'!$K$5:$K$54,2.5)</f>
        <v>0</v>
      </c>
      <c r="H19" s="86">
        <f>COUNTIF('02'!$K$5:$K$54,3)</f>
        <v>0</v>
      </c>
      <c r="I19" s="86">
        <f>COUNTIF('02'!$K$5:$K$54,3.5)</f>
        <v>0</v>
      </c>
      <c r="J19" s="86">
        <f>COUNTIF('02'!$K$5:$K$54,4)</f>
        <v>0</v>
      </c>
      <c r="K19" s="86">
        <f t="shared" si="0"/>
        <v>0</v>
      </c>
    </row>
    <row r="20" spans="1:11">
      <c r="A20" s="125" t="str">
        <f>'ข้อมูลพื้นฐาน  '!E21</f>
        <v>ภาษาอังกฤษพื้นฐาน</v>
      </c>
      <c r="B20" s="106" t="str">
        <f>'03'!L56</f>
        <v/>
      </c>
      <c r="C20" s="86">
        <f>COUNTIF('02'!$L$5:$L$54,0)</f>
        <v>0</v>
      </c>
      <c r="D20" s="86">
        <f>COUNTIF('02'!$L$5:$L$54,1)</f>
        <v>0</v>
      </c>
      <c r="E20" s="86">
        <f>COUNTIF('02'!$L$5:$L$54,1.5)</f>
        <v>0</v>
      </c>
      <c r="F20" s="86">
        <f>COUNTIF('02'!$L$5:$L$54,2)</f>
        <v>0</v>
      </c>
      <c r="G20" s="86">
        <f>COUNTIF('02'!$L$5:$L$54,2.5)</f>
        <v>0</v>
      </c>
      <c r="H20" s="86">
        <f>COUNTIF('02'!$L$5:$L$54,3)</f>
        <v>0</v>
      </c>
      <c r="I20" s="86">
        <f>COUNTIF('02'!$L$5:$L$54,3.5)</f>
        <v>0</v>
      </c>
      <c r="J20" s="86">
        <f>COUNTIF('02'!$L$5:$L$54,4)</f>
        <v>0</v>
      </c>
      <c r="K20" s="86">
        <f t="shared" si="0"/>
        <v>0</v>
      </c>
    </row>
    <row r="21" spans="1:11">
      <c r="A21" s="125" t="str">
        <f>'ข้อมูลพื้นฐาน  '!E22</f>
        <v>ภาษาจีน</v>
      </c>
      <c r="B21" s="106" t="str">
        <f>'03'!M56</f>
        <v/>
      </c>
      <c r="C21" s="86">
        <f>COUNTIF('02'!$M$5:$M$54,0)</f>
        <v>0</v>
      </c>
      <c r="D21" s="86">
        <f>COUNTIF('02'!$M$5:$M$54,1)</f>
        <v>0</v>
      </c>
      <c r="E21" s="86">
        <f>COUNTIF('02'!$M$5:$M$54,1.5)</f>
        <v>0</v>
      </c>
      <c r="F21" s="86">
        <f>COUNTIF('02'!$M$5:$M$54,2)</f>
        <v>0</v>
      </c>
      <c r="G21" s="86">
        <f>COUNTIF('02'!$M$5:$M$54,2.5)</f>
        <v>0</v>
      </c>
      <c r="H21" s="86">
        <f>COUNTIF('02'!$M$5:$M$54,3)</f>
        <v>0</v>
      </c>
      <c r="I21" s="86">
        <f>COUNTIF('02'!$M$5:$M$54,3.5)</f>
        <v>0</v>
      </c>
      <c r="J21" s="86">
        <f>COUNTIF('02'!$M$5:$M$54,4)</f>
        <v>0</v>
      </c>
      <c r="K21" s="86">
        <f>SUM(C21:J21)</f>
        <v>0</v>
      </c>
    </row>
    <row r="22" spans="1:11">
      <c r="A22" s="125" t="str">
        <f>'ข้อมูลพื้นฐาน  '!E23</f>
        <v>การป้องกันการทุจริต</v>
      </c>
      <c r="B22" s="106" t="str">
        <f>'03'!N56</f>
        <v/>
      </c>
      <c r="C22" s="86">
        <f>COUNTIF('02'!$N$5:$N$54,0)</f>
        <v>0</v>
      </c>
      <c r="D22" s="86">
        <f>COUNTIF('02'!$N$5:$N$54,1)</f>
        <v>0</v>
      </c>
      <c r="E22" s="86">
        <f>COUNTIF('02'!$N$5:$N$54,1.5)</f>
        <v>0</v>
      </c>
      <c r="F22" s="86">
        <f>COUNTIF('02'!$N$5:$N$54,2)</f>
        <v>0</v>
      </c>
      <c r="G22" s="86">
        <f>COUNTIF('02'!$N$5:$N$54,2.5)</f>
        <v>0</v>
      </c>
      <c r="H22" s="86">
        <f>COUNTIF('02'!$N$5:$N$54,3)</f>
        <v>0</v>
      </c>
      <c r="I22" s="86">
        <f>COUNTIF('02'!$N$5:$N$54,3.5)</f>
        <v>0</v>
      </c>
      <c r="J22" s="86">
        <f>COUNTIF('02'!$N$5:$N$54,4)</f>
        <v>0</v>
      </c>
      <c r="K22" s="86">
        <f>SUM(C22:J22)</f>
        <v>0</v>
      </c>
    </row>
    <row r="23" spans="1:11">
      <c r="A23" s="125" t="str">
        <f>'ข้อมูลพื้นฐาน  '!E24</f>
        <v>ภาษาอังกฤษเพิ่มเติม</v>
      </c>
      <c r="B23" s="106" t="str">
        <f>'03'!O56</f>
        <v/>
      </c>
      <c r="C23" s="86">
        <f>COUNTIF('02'!$O$5:$O$54,0)</f>
        <v>0</v>
      </c>
      <c r="D23" s="86">
        <f>COUNTIF('02'!$O$5:$O$54,1)</f>
        <v>0</v>
      </c>
      <c r="E23" s="86">
        <f>COUNTIF('02'!$O$5:$O$54,1.5)</f>
        <v>0</v>
      </c>
      <c r="F23" s="86">
        <f>COUNTIF('02'!$O$5:$O$54,2)</f>
        <v>0</v>
      </c>
      <c r="G23" s="86">
        <f>COUNTIF('02'!$O$5:$O$54,2.5)</f>
        <v>0</v>
      </c>
      <c r="H23" s="86">
        <f>COUNTIF('02'!$O$5:$O$54,3)</f>
        <v>0</v>
      </c>
      <c r="I23" s="86">
        <f>COUNTIF('02'!$O$5:$O$54,3.5)</f>
        <v>0</v>
      </c>
      <c r="J23" s="86">
        <f>COUNTIF('02'!$O$5:$O$54,4)</f>
        <v>0</v>
      </c>
      <c r="K23" s="86">
        <f>SUM(C23:J23)</f>
        <v>0</v>
      </c>
    </row>
    <row r="24" spans="1:11">
      <c r="A24" s="125" t="str">
        <f>'ข้อมูลพื้นฐาน  '!E25</f>
        <v>การว่ายน้ำเพื่อการเอาชีวิตรอด</v>
      </c>
      <c r="B24" s="106" t="str">
        <f>'03'!P56</f>
        <v/>
      </c>
      <c r="C24" s="86">
        <f>COUNTIF('02'!$P$5:$P$54,0)</f>
        <v>0</v>
      </c>
      <c r="D24" s="86">
        <f>COUNTIF('02'!$P$5:$P$54,1)</f>
        <v>0</v>
      </c>
      <c r="E24" s="86">
        <f>COUNTIF('02'!$P$5:$P$54,1.5)</f>
        <v>0</v>
      </c>
      <c r="F24" s="86">
        <f>COUNTIF('02'!$P$5:$P$54,2)</f>
        <v>0</v>
      </c>
      <c r="G24" s="86">
        <f>COUNTIF('02'!$P$5:$P$54,2.5)</f>
        <v>0</v>
      </c>
      <c r="H24" s="86">
        <f>COUNTIF('02'!$P$5:$P$54,3)</f>
        <v>0</v>
      </c>
      <c r="I24" s="86">
        <f>COUNTIF('02'!$P$5:$P$54,3.5)</f>
        <v>0</v>
      </c>
      <c r="J24" s="86">
        <f>COUNTIF('02'!$P$5:$P$54,4)</f>
        <v>0</v>
      </c>
      <c r="K24" s="86">
        <f>SUM(C24:J24)</f>
        <v>0</v>
      </c>
    </row>
    <row r="25" spans="1:11">
      <c r="A25" s="125">
        <f>'ข้อมูลพื้นฐาน  '!E26</f>
        <v>0</v>
      </c>
      <c r="B25" s="106" t="str">
        <f>'03'!Q56</f>
        <v/>
      </c>
      <c r="C25" s="86">
        <f>COUNTIF('02'!$Q$5:$Q$54,0)</f>
        <v>0</v>
      </c>
      <c r="D25" s="86">
        <f>COUNTIF('02'!$Q$5:$Q$54,1)</f>
        <v>0</v>
      </c>
      <c r="E25" s="86">
        <f>COUNTIF('02'!$Q$5:$Q$54,1.5)</f>
        <v>0</v>
      </c>
      <c r="F25" s="86">
        <f>COUNTIF('02'!$Q$5:$Q$54,2)</f>
        <v>0</v>
      </c>
      <c r="G25" s="86">
        <f>COUNTIF('02'!$Q$5:$Q$54,2.5)</f>
        <v>0</v>
      </c>
      <c r="H25" s="86">
        <f>COUNTIF('02'!$Q$5:$Q$54,3)</f>
        <v>0</v>
      </c>
      <c r="I25" s="86">
        <f>COUNTIF('02'!$Q$5:$Q$54,3.5)</f>
        <v>0</v>
      </c>
      <c r="J25" s="86">
        <f>COUNTIF('02'!$Q$5:$Q$54,4)</f>
        <v>0</v>
      </c>
      <c r="K25" s="86">
        <f>SUM(C25:J25)</f>
        <v>0</v>
      </c>
    </row>
    <row r="26" spans="1:11">
      <c r="A26" s="125">
        <f>'ข้อมูลพื้นฐาน  '!E27</f>
        <v>0</v>
      </c>
      <c r="B26" s="106" t="str">
        <f>'03'!R56</f>
        <v/>
      </c>
      <c r="C26" s="86">
        <f>COUNTIF('02'!$R$5:$R$54,0)</f>
        <v>0</v>
      </c>
      <c r="D26" s="86">
        <f>COUNTIF('02'!$R$5:$R$54,1)</f>
        <v>0</v>
      </c>
      <c r="E26" s="86">
        <f>COUNTIF('02'!$R$5:$R$54,1.5)</f>
        <v>0</v>
      </c>
      <c r="F26" s="86">
        <f>COUNTIF('02'!$R$5:$R$54,2)</f>
        <v>0</v>
      </c>
      <c r="G26" s="86">
        <f>COUNTIF('02'!$R$5:$R$54,2.5)</f>
        <v>0</v>
      </c>
      <c r="H26" s="86">
        <f>COUNTIF('02'!$R$5:$R$54,3)</f>
        <v>0</v>
      </c>
      <c r="I26" s="86">
        <f>COUNTIF('02'!$R$5:$R$54,3.5)</f>
        <v>0</v>
      </c>
      <c r="J26" s="86">
        <f>COUNTIF('02'!$R$5:$R$54,4)</f>
        <v>0</v>
      </c>
      <c r="K26" s="86">
        <f t="shared" si="0"/>
        <v>0</v>
      </c>
    </row>
    <row r="27" spans="1:11">
      <c r="A27" s="393" t="s">
        <v>3</v>
      </c>
      <c r="B27" s="106" t="str">
        <f>IF(ISERROR(AVERAGE(B12:B26)),"",AVERAGE(B12:B26))</f>
        <v/>
      </c>
      <c r="C27" s="86" t="str">
        <f>IF(SUM(C12:C26),SUM(C12:C26),"")</f>
        <v/>
      </c>
      <c r="D27" s="86" t="str">
        <f t="shared" ref="D27:J27" si="1">IF(SUM(D12:D26),SUM(D12:D26),"")</f>
        <v/>
      </c>
      <c r="E27" s="86" t="str">
        <f t="shared" si="1"/>
        <v/>
      </c>
      <c r="F27" s="86" t="str">
        <f t="shared" si="1"/>
        <v/>
      </c>
      <c r="G27" s="86" t="str">
        <f t="shared" si="1"/>
        <v/>
      </c>
      <c r="H27" s="86" t="str">
        <f t="shared" si="1"/>
        <v/>
      </c>
      <c r="I27" s="86" t="str">
        <f t="shared" si="1"/>
        <v/>
      </c>
      <c r="J27" s="86" t="str">
        <f t="shared" si="1"/>
        <v/>
      </c>
      <c r="K27" s="48"/>
    </row>
    <row r="28" spans="1:11">
      <c r="A28" s="493" t="s">
        <v>43</v>
      </c>
      <c r="B28" s="494"/>
      <c r="C28" s="106" t="str">
        <f>IF(C27="","",(C27*100)/SUM($K$12:$K$26))</f>
        <v/>
      </c>
      <c r="D28" s="106" t="str">
        <f t="shared" ref="D28:J28" si="2">IF(D27="","",(D27*100)/SUM($K$12:$K$26))</f>
        <v/>
      </c>
      <c r="E28" s="106" t="str">
        <f t="shared" si="2"/>
        <v/>
      </c>
      <c r="F28" s="106" t="str">
        <f t="shared" si="2"/>
        <v/>
      </c>
      <c r="G28" s="106" t="str">
        <f t="shared" si="2"/>
        <v/>
      </c>
      <c r="H28" s="106" t="str">
        <f t="shared" si="2"/>
        <v/>
      </c>
      <c r="I28" s="106" t="str">
        <f t="shared" si="2"/>
        <v/>
      </c>
      <c r="J28" s="106" t="str">
        <f t="shared" si="2"/>
        <v/>
      </c>
      <c r="K28" s="48"/>
    </row>
    <row r="29" spans="1:11">
      <c r="A29" s="492" t="s">
        <v>44</v>
      </c>
      <c r="B29" s="492"/>
      <c r="C29" s="492"/>
      <c r="D29" s="492"/>
      <c r="E29" s="492"/>
      <c r="F29" s="492"/>
      <c r="G29" s="492"/>
      <c r="H29" s="495" t="str">
        <f>IF(SUM(H27:J27),(((SUM(H27:J27))*100)/SUM($K$12:$K$26)),"")</f>
        <v/>
      </c>
      <c r="I29" s="495"/>
      <c r="J29" s="495"/>
      <c r="K29" s="48"/>
    </row>
    <row r="30" spans="1:11">
      <c r="A30" s="49"/>
      <c r="B30" s="49"/>
      <c r="C30" s="49"/>
      <c r="D30" s="49"/>
      <c r="E30" s="49"/>
      <c r="F30" s="49"/>
      <c r="G30" s="49"/>
      <c r="H30" s="50"/>
      <c r="I30" s="50"/>
      <c r="J30" s="50"/>
      <c r="K30" s="50"/>
    </row>
    <row r="31" spans="1:11">
      <c r="A31" s="49"/>
      <c r="B31" s="49"/>
      <c r="C31" s="49"/>
      <c r="D31" s="49"/>
      <c r="E31" s="49"/>
      <c r="F31" s="49"/>
      <c r="G31" s="49"/>
      <c r="H31" s="50"/>
      <c r="I31" s="50"/>
      <c r="J31" s="50"/>
      <c r="K31" s="50"/>
    </row>
    <row r="32" spans="1:11">
      <c r="A32" s="42" t="s">
        <v>42</v>
      </c>
    </row>
    <row r="35" spans="4:9">
      <c r="D35" s="490" t="str">
        <f>'03'!F60</f>
        <v>(นางสาวธญานี  บุสดี)</v>
      </c>
      <c r="E35" s="490"/>
      <c r="F35" s="490"/>
      <c r="G35" s="490"/>
      <c r="H35" s="490"/>
    </row>
    <row r="36" spans="4:9">
      <c r="D36" s="490" t="str">
        <f>"ครูประจำชั้น"&amp;'ข้อมูลพื้นฐาน  '!D10</f>
        <v>ครูประจำชั้นประถมศึกษาปีที่ 1</v>
      </c>
      <c r="E36" s="490"/>
      <c r="F36" s="490"/>
      <c r="G36" s="490"/>
      <c r="H36" s="490"/>
      <c r="I36" s="43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5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</row>
    <row r="2" spans="1:39" ht="18.95" customHeight="1">
      <c r="A2" s="497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ระดับชั้นประถมศึกษาปีที่ 1โรงเรียนวัดโฆสิตารามสำนักงานเขตพื้นที่การศึกษาประถมศึกษาชัยนาท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</row>
    <row r="3" spans="1:39" ht="21.75" customHeight="1">
      <c r="A3" s="504" t="s">
        <v>2</v>
      </c>
      <c r="B3" s="505" t="s">
        <v>28</v>
      </c>
      <c r="C3" s="504" t="s">
        <v>6</v>
      </c>
      <c r="D3" s="498" t="s">
        <v>1</v>
      </c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500"/>
      <c r="S3" s="505" t="s">
        <v>94</v>
      </c>
      <c r="T3" s="498" t="s">
        <v>17</v>
      </c>
      <c r="U3" s="499"/>
      <c r="V3" s="499"/>
      <c r="W3" s="500"/>
      <c r="X3" s="498" t="s">
        <v>21</v>
      </c>
      <c r="Y3" s="499"/>
      <c r="Z3" s="499"/>
      <c r="AA3" s="499"/>
      <c r="AB3" s="499"/>
      <c r="AC3" s="499"/>
      <c r="AD3" s="499"/>
      <c r="AE3" s="499"/>
      <c r="AF3" s="500"/>
      <c r="AG3" s="501" t="s">
        <v>39</v>
      </c>
      <c r="AH3" s="502"/>
      <c r="AI3" s="502"/>
      <c r="AJ3" s="503"/>
      <c r="AK3" s="61" t="s">
        <v>22</v>
      </c>
      <c r="AL3" s="61" t="s">
        <v>22</v>
      </c>
      <c r="AM3" s="496" t="s">
        <v>336</v>
      </c>
    </row>
    <row r="4" spans="1:39" ht="23.25" customHeight="1">
      <c r="A4" s="504"/>
      <c r="B4" s="506"/>
      <c r="C4" s="504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24" t="str">
        <f>'ข้อมูลนักเรียน  '!K4</f>
        <v>การงาน</v>
      </c>
      <c r="L4" s="24" t="str">
        <f>'ข้อมูลนักเรียน  '!L4</f>
        <v>อังกฤษ</v>
      </c>
      <c r="M4" s="24" t="str">
        <f>'ข้อมูลนักเรียน  '!M4</f>
        <v>จีน</v>
      </c>
      <c r="N4" s="24" t="str">
        <f>'ข้อมูลนักเรียน  '!N4</f>
        <v>ต้านทุจริต</v>
      </c>
      <c r="O4" s="24" t="str">
        <f>'ข้อมูลนักเรียน  '!O4</f>
        <v>อังกฤษ</v>
      </c>
      <c r="P4" s="24" t="str">
        <f>'ข้อมูลนักเรียน  '!P4</f>
        <v>พละ</v>
      </c>
      <c r="Q4" s="24">
        <f>'ข้อมูลนักเรียน  '!Q4</f>
        <v>0</v>
      </c>
      <c r="R4" s="24">
        <f>'ข้อมูลนักเรียน  '!R4</f>
        <v>0</v>
      </c>
      <c r="S4" s="507"/>
      <c r="T4" s="62" t="s">
        <v>9</v>
      </c>
      <c r="U4" s="62" t="s">
        <v>18</v>
      </c>
      <c r="V4" s="62" t="s">
        <v>19</v>
      </c>
      <c r="W4" s="62" t="s">
        <v>98</v>
      </c>
      <c r="X4" s="51">
        <v>1</v>
      </c>
      <c r="Y4" s="51">
        <v>2</v>
      </c>
      <c r="Z4" s="51">
        <v>3</v>
      </c>
      <c r="AA4" s="51">
        <v>4</v>
      </c>
      <c r="AB4" s="51">
        <v>5</v>
      </c>
      <c r="AC4" s="51">
        <v>6</v>
      </c>
      <c r="AD4" s="51">
        <v>7</v>
      </c>
      <c r="AE4" s="51">
        <v>8</v>
      </c>
      <c r="AF4" s="51" t="s">
        <v>38</v>
      </c>
      <c r="AG4" s="51" t="s">
        <v>34</v>
      </c>
      <c r="AH4" s="51" t="s">
        <v>35</v>
      </c>
      <c r="AI4" s="51" t="s">
        <v>36</v>
      </c>
      <c r="AJ4" s="51" t="s">
        <v>38</v>
      </c>
      <c r="AK4" s="63" t="s">
        <v>37</v>
      </c>
      <c r="AL4" s="64" t="s">
        <v>102</v>
      </c>
      <c r="AM4" s="496"/>
    </row>
    <row r="5" spans="1:39" s="26" customFormat="1" ht="15.95" customHeight="1">
      <c r="A5" s="52">
        <v>1</v>
      </c>
      <c r="B5" s="53">
        <f>'03'!B5</f>
        <v>2375</v>
      </c>
      <c r="C5" s="54" t="str">
        <f>'03'!C5</f>
        <v>เด็กชายณัฐชนน  รอบรู้</v>
      </c>
      <c r="D5" s="51" t="str">
        <f>'04'!J6</f>
        <v/>
      </c>
      <c r="E5" s="51" t="str">
        <f>'04'!Q6</f>
        <v/>
      </c>
      <c r="F5" s="51" t="str">
        <f>'04'!X6</f>
        <v/>
      </c>
      <c r="G5" s="51" t="str">
        <f>'04'!AE6</f>
        <v/>
      </c>
      <c r="H5" s="51" t="str">
        <f>'04'!AL6</f>
        <v/>
      </c>
      <c r="I5" s="51" t="str">
        <f>'04'!AS6</f>
        <v/>
      </c>
      <c r="J5" s="51" t="str">
        <f>'04'!AZ6</f>
        <v/>
      </c>
      <c r="K5" s="51" t="str">
        <f>'04'!BG6</f>
        <v/>
      </c>
      <c r="L5" s="51" t="str">
        <f>'04'!BN6</f>
        <v/>
      </c>
      <c r="M5" s="51" t="str">
        <f>'04'!BU6</f>
        <v/>
      </c>
      <c r="N5" s="51" t="str">
        <f>'04'!CB6</f>
        <v/>
      </c>
      <c r="O5" s="51" t="str">
        <f>'04'!CI6</f>
        <v/>
      </c>
      <c r="P5" s="51" t="str">
        <f>'04'!CP6</f>
        <v/>
      </c>
      <c r="Q5" s="51" t="str">
        <f>'04'!CW6</f>
        <v/>
      </c>
      <c r="R5" s="51" t="str">
        <f>'04'!DD6</f>
        <v/>
      </c>
      <c r="S5" s="57" t="str">
        <f>'022'!AJ5</f>
        <v/>
      </c>
      <c r="T5" s="51" t="str">
        <f>ข้อมูลกิจกรรม!D5</f>
        <v/>
      </c>
      <c r="U5" s="51" t="str">
        <f>ข้อมูลกิจกรรม!E5</f>
        <v/>
      </c>
      <c r="V5" s="51" t="str">
        <f>ข้อมูลกิจกรรม!F5</f>
        <v/>
      </c>
      <c r="W5" s="51" t="str">
        <f>ข้อมูลกิจกรรม!G5</f>
        <v/>
      </c>
      <c r="X5" s="51" t="str">
        <f>ข้อมูลกิจกรรม!H5</f>
        <v/>
      </c>
      <c r="Y5" s="51" t="str">
        <f>ข้อมูลกิจกรรม!I5</f>
        <v/>
      </c>
      <c r="Z5" s="51" t="str">
        <f>ข้อมูลกิจกรรม!J5</f>
        <v/>
      </c>
      <c r="AA5" s="51" t="str">
        <f>ข้อมูลกิจกรรม!K5</f>
        <v/>
      </c>
      <c r="AB5" s="51" t="str">
        <f>ข้อมูลกิจกรรม!L5</f>
        <v/>
      </c>
      <c r="AC5" s="51" t="str">
        <f>ข้อมูลกิจกรรม!M5</f>
        <v/>
      </c>
      <c r="AD5" s="51" t="str">
        <f>ข้อมูลกิจกรรม!N5</f>
        <v/>
      </c>
      <c r="AE5" s="51" t="str">
        <f>ข้อมูลกิจกรรม!O5</f>
        <v/>
      </c>
      <c r="AF5" s="126" t="str">
        <f>'06'!GD6</f>
        <v/>
      </c>
      <c r="AG5" s="51" t="str">
        <f>ข้อมูลกิจกรรม!P5</f>
        <v/>
      </c>
      <c r="AH5" s="51" t="e">
        <f>ข้อมูลกิจกรรม!#REF!</f>
        <v>#REF!</v>
      </c>
      <c r="AI5" s="51" t="e">
        <f>ข้อมูลกิจกรรม!#REF!</f>
        <v>#REF!</v>
      </c>
      <c r="AJ5" s="127" t="str">
        <f>'05'!CW6</f>
        <v/>
      </c>
      <c r="AK5" s="38" t="str">
        <f>ข้อมูลกิจกรรม!$V5</f>
        <v/>
      </c>
      <c r="AL5" s="38" t="str">
        <f>IF(กิจกรรมพัฒนาผู้เรียน!J6="","",กิจกรรมพัฒนาผู้เรียน!J6)</f>
        <v/>
      </c>
      <c r="AM5" s="51" t="str">
        <f>IF(S5="","",RANK(S5,S$5:S$54,0))</f>
        <v/>
      </c>
    </row>
    <row r="6" spans="1:39" s="26" customFormat="1" ht="15.95" customHeight="1">
      <c r="A6" s="51">
        <v>2</v>
      </c>
      <c r="B6" s="53">
        <f>'03'!B6</f>
        <v>2376</v>
      </c>
      <c r="C6" s="54" t="str">
        <f>'03'!C6</f>
        <v>เด็กชายฐิติภัทร  สุภะผล</v>
      </c>
      <c r="D6" s="51" t="str">
        <f>'04'!J7</f>
        <v/>
      </c>
      <c r="E6" s="51" t="str">
        <f>'04'!Q7</f>
        <v/>
      </c>
      <c r="F6" s="51" t="str">
        <f>'04'!X7</f>
        <v/>
      </c>
      <c r="G6" s="51" t="str">
        <f>'04'!AE7</f>
        <v/>
      </c>
      <c r="H6" s="51" t="str">
        <f>'04'!AL7</f>
        <v/>
      </c>
      <c r="I6" s="51" t="str">
        <f>'04'!AS7</f>
        <v/>
      </c>
      <c r="J6" s="51" t="str">
        <f>'04'!AZ7</f>
        <v/>
      </c>
      <c r="K6" s="51" t="str">
        <f>'04'!BG7</f>
        <v/>
      </c>
      <c r="L6" s="51" t="str">
        <f>'04'!BN7</f>
        <v/>
      </c>
      <c r="M6" s="51" t="str">
        <f>'04'!BU7</f>
        <v/>
      </c>
      <c r="N6" s="51" t="str">
        <f>'04'!CB7</f>
        <v/>
      </c>
      <c r="O6" s="51" t="str">
        <f>'04'!CI7</f>
        <v/>
      </c>
      <c r="P6" s="51" t="str">
        <f>'04'!CP7</f>
        <v/>
      </c>
      <c r="Q6" s="51" t="str">
        <f>'04'!CW7</f>
        <v/>
      </c>
      <c r="R6" s="51" t="str">
        <f>'04'!DD7</f>
        <v/>
      </c>
      <c r="S6" s="57" t="str">
        <f>'022'!AJ6</f>
        <v/>
      </c>
      <c r="T6" s="51" t="str">
        <f>ข้อมูลกิจกรรม!D6</f>
        <v/>
      </c>
      <c r="U6" s="51" t="str">
        <f>ข้อมูลกิจกรรม!E6</f>
        <v/>
      </c>
      <c r="V6" s="51" t="str">
        <f>ข้อมูลกิจกรรม!F6</f>
        <v/>
      </c>
      <c r="W6" s="51" t="str">
        <f>ข้อมูลกิจกรรม!G6</f>
        <v/>
      </c>
      <c r="X6" s="51" t="str">
        <f>ข้อมูลกิจกรรม!H6</f>
        <v/>
      </c>
      <c r="Y6" s="51" t="str">
        <f>ข้อมูลกิจกรรม!I6</f>
        <v/>
      </c>
      <c r="Z6" s="51" t="str">
        <f>ข้อมูลกิจกรรม!J6</f>
        <v/>
      </c>
      <c r="AA6" s="51" t="str">
        <f>ข้อมูลกิจกรรม!K6</f>
        <v/>
      </c>
      <c r="AB6" s="51" t="str">
        <f>ข้อมูลกิจกรรม!L6</f>
        <v/>
      </c>
      <c r="AC6" s="51" t="str">
        <f>ข้อมูลกิจกรรม!M6</f>
        <v/>
      </c>
      <c r="AD6" s="51" t="str">
        <f>ข้อมูลกิจกรรม!N6</f>
        <v/>
      </c>
      <c r="AE6" s="51" t="str">
        <f>ข้อมูลกิจกรรม!O6</f>
        <v/>
      </c>
      <c r="AF6" s="126" t="str">
        <f>'06'!GD7</f>
        <v/>
      </c>
      <c r="AG6" s="51" t="str">
        <f>ข้อมูลกิจกรรม!P6</f>
        <v/>
      </c>
      <c r="AH6" s="51" t="e">
        <f>ข้อมูลกิจกรรม!#REF!</f>
        <v>#REF!</v>
      </c>
      <c r="AI6" s="51" t="e">
        <f>ข้อมูลกิจกรรม!#REF!</f>
        <v>#REF!</v>
      </c>
      <c r="AJ6" s="127" t="str">
        <f>'05'!CW7</f>
        <v/>
      </c>
      <c r="AK6" s="38" t="str">
        <f>ข้อมูลกิจกรรม!$V6</f>
        <v/>
      </c>
      <c r="AL6" s="38" t="str">
        <f>IF(กิจกรรมพัฒนาผู้เรียน!J7="","",กิจกรรมพัฒนาผู้เรียน!J7)</f>
        <v/>
      </c>
      <c r="AM6" s="51" t="str">
        <f t="shared" ref="AM6:AM43" si="0">IF(S6="","",RANK(S6,S$5:S$54,0))</f>
        <v/>
      </c>
    </row>
    <row r="7" spans="1:39" s="26" customFormat="1" ht="15.95" customHeight="1">
      <c r="A7" s="51">
        <v>3</v>
      </c>
      <c r="B7" s="53">
        <f>'03'!B7</f>
        <v>2377</v>
      </c>
      <c r="C7" s="54" t="str">
        <f>'03'!C7</f>
        <v>เด็กชายเอกภพ  งานสลุง</v>
      </c>
      <c r="D7" s="51" t="str">
        <f>'04'!J8</f>
        <v/>
      </c>
      <c r="E7" s="51" t="str">
        <f>'04'!Q8</f>
        <v/>
      </c>
      <c r="F7" s="51" t="str">
        <f>'04'!X8</f>
        <v/>
      </c>
      <c r="G7" s="51" t="str">
        <f>'04'!AE8</f>
        <v/>
      </c>
      <c r="H7" s="51" t="str">
        <f>'04'!AL8</f>
        <v/>
      </c>
      <c r="I7" s="51" t="str">
        <f>'04'!AS8</f>
        <v/>
      </c>
      <c r="J7" s="51" t="str">
        <f>'04'!AZ8</f>
        <v/>
      </c>
      <c r="K7" s="51" t="str">
        <f>'04'!BG8</f>
        <v/>
      </c>
      <c r="L7" s="51" t="str">
        <f>'04'!BN8</f>
        <v/>
      </c>
      <c r="M7" s="51" t="str">
        <f>'04'!BU8</f>
        <v/>
      </c>
      <c r="N7" s="51" t="str">
        <f>'04'!CB8</f>
        <v/>
      </c>
      <c r="O7" s="51" t="str">
        <f>'04'!CI8</f>
        <v/>
      </c>
      <c r="P7" s="51" t="str">
        <f>'04'!CP8</f>
        <v/>
      </c>
      <c r="Q7" s="51" t="str">
        <f>'04'!CW8</f>
        <v/>
      </c>
      <c r="R7" s="51" t="str">
        <f>'04'!DD8</f>
        <v/>
      </c>
      <c r="S7" s="57" t="str">
        <f>'022'!AJ7</f>
        <v/>
      </c>
      <c r="T7" s="51" t="str">
        <f>ข้อมูลกิจกรรม!D7</f>
        <v/>
      </c>
      <c r="U7" s="51" t="str">
        <f>ข้อมูลกิจกรรม!E7</f>
        <v/>
      </c>
      <c r="V7" s="51" t="str">
        <f>ข้อมูลกิจกรรม!F7</f>
        <v/>
      </c>
      <c r="W7" s="51" t="str">
        <f>ข้อมูลกิจกรรม!G7</f>
        <v/>
      </c>
      <c r="X7" s="51" t="str">
        <f>ข้อมูลกิจกรรม!H7</f>
        <v/>
      </c>
      <c r="Y7" s="51" t="str">
        <f>ข้อมูลกิจกรรม!I7</f>
        <v/>
      </c>
      <c r="Z7" s="51" t="str">
        <f>ข้อมูลกิจกรรม!J7</f>
        <v/>
      </c>
      <c r="AA7" s="51" t="str">
        <f>ข้อมูลกิจกรรม!K7</f>
        <v/>
      </c>
      <c r="AB7" s="51" t="str">
        <f>ข้อมูลกิจกรรม!L7</f>
        <v/>
      </c>
      <c r="AC7" s="51" t="str">
        <f>ข้อมูลกิจกรรม!M7</f>
        <v/>
      </c>
      <c r="AD7" s="51" t="str">
        <f>ข้อมูลกิจกรรม!N7</f>
        <v/>
      </c>
      <c r="AE7" s="51" t="str">
        <f>ข้อมูลกิจกรรม!O7</f>
        <v/>
      </c>
      <c r="AF7" s="126" t="str">
        <f>'06'!GD8</f>
        <v/>
      </c>
      <c r="AG7" s="51" t="str">
        <f>ข้อมูลกิจกรรม!P7</f>
        <v/>
      </c>
      <c r="AH7" s="51" t="e">
        <f>ข้อมูลกิจกรรม!#REF!</f>
        <v>#REF!</v>
      </c>
      <c r="AI7" s="51" t="e">
        <f>ข้อมูลกิจกรรม!#REF!</f>
        <v>#REF!</v>
      </c>
      <c r="AJ7" s="127" t="str">
        <f>'05'!CW8</f>
        <v/>
      </c>
      <c r="AK7" s="38" t="str">
        <f>ข้อมูลกิจกรรม!$V7</f>
        <v/>
      </c>
      <c r="AL7" s="38" t="str">
        <f>IF(กิจกรรมพัฒนาผู้เรียน!J8="","",กิจกรรมพัฒนาผู้เรียน!J8)</f>
        <v/>
      </c>
      <c r="AM7" s="51" t="str">
        <f t="shared" si="0"/>
        <v/>
      </c>
    </row>
    <row r="8" spans="1:39" s="26" customFormat="1" ht="15.95" customHeight="1">
      <c r="A8" s="51">
        <v>4</v>
      </c>
      <c r="B8" s="53">
        <f>'03'!B8</f>
        <v>2378</v>
      </c>
      <c r="C8" s="54" t="str">
        <f>'03'!C8</f>
        <v>เด็กชายธนกฤติ  อินวกูล</v>
      </c>
      <c r="D8" s="51" t="str">
        <f>'04'!J9</f>
        <v/>
      </c>
      <c r="E8" s="51" t="str">
        <f>'04'!Q9</f>
        <v/>
      </c>
      <c r="F8" s="51" t="str">
        <f>'04'!X9</f>
        <v/>
      </c>
      <c r="G8" s="51" t="str">
        <f>'04'!AE9</f>
        <v/>
      </c>
      <c r="H8" s="51" t="str">
        <f>'04'!AL9</f>
        <v/>
      </c>
      <c r="I8" s="51" t="str">
        <f>'04'!AS9</f>
        <v/>
      </c>
      <c r="J8" s="51" t="str">
        <f>'04'!AZ9</f>
        <v/>
      </c>
      <c r="K8" s="51" t="str">
        <f>'04'!BG9</f>
        <v/>
      </c>
      <c r="L8" s="51" t="str">
        <f>'04'!BN9</f>
        <v/>
      </c>
      <c r="M8" s="51" t="str">
        <f>'04'!BU9</f>
        <v/>
      </c>
      <c r="N8" s="51" t="str">
        <f>'04'!CB9</f>
        <v/>
      </c>
      <c r="O8" s="51" t="str">
        <f>'04'!CI9</f>
        <v/>
      </c>
      <c r="P8" s="51" t="str">
        <f>'04'!CP9</f>
        <v/>
      </c>
      <c r="Q8" s="51" t="str">
        <f>'04'!CW9</f>
        <v/>
      </c>
      <c r="R8" s="51" t="str">
        <f>'04'!DD9</f>
        <v/>
      </c>
      <c r="S8" s="57" t="str">
        <f>'022'!AJ8</f>
        <v/>
      </c>
      <c r="T8" s="51" t="str">
        <f>ข้อมูลกิจกรรม!D8</f>
        <v/>
      </c>
      <c r="U8" s="51" t="str">
        <f>ข้อมูลกิจกรรม!E8</f>
        <v/>
      </c>
      <c r="V8" s="51" t="str">
        <f>ข้อมูลกิจกรรม!F8</f>
        <v/>
      </c>
      <c r="W8" s="51" t="str">
        <f>ข้อมูลกิจกรรม!G8</f>
        <v/>
      </c>
      <c r="X8" s="51" t="str">
        <f>ข้อมูลกิจกรรม!H8</f>
        <v/>
      </c>
      <c r="Y8" s="51" t="str">
        <f>ข้อมูลกิจกรรม!I8</f>
        <v/>
      </c>
      <c r="Z8" s="51" t="str">
        <f>ข้อมูลกิจกรรม!J8</f>
        <v/>
      </c>
      <c r="AA8" s="51" t="str">
        <f>ข้อมูลกิจกรรม!K8</f>
        <v/>
      </c>
      <c r="AB8" s="51" t="str">
        <f>ข้อมูลกิจกรรม!L8</f>
        <v/>
      </c>
      <c r="AC8" s="51" t="str">
        <f>ข้อมูลกิจกรรม!M8</f>
        <v/>
      </c>
      <c r="AD8" s="51" t="str">
        <f>ข้อมูลกิจกรรม!N8</f>
        <v/>
      </c>
      <c r="AE8" s="51" t="str">
        <f>ข้อมูลกิจกรรม!O8</f>
        <v/>
      </c>
      <c r="AF8" s="126" t="str">
        <f>'06'!GD9</f>
        <v/>
      </c>
      <c r="AG8" s="51" t="str">
        <f>ข้อมูลกิจกรรม!P8</f>
        <v/>
      </c>
      <c r="AH8" s="51" t="e">
        <f>ข้อมูลกิจกรรม!#REF!</f>
        <v>#REF!</v>
      </c>
      <c r="AI8" s="51" t="e">
        <f>ข้อมูลกิจกรรม!#REF!</f>
        <v>#REF!</v>
      </c>
      <c r="AJ8" s="127" t="str">
        <f>'05'!CW9</f>
        <v/>
      </c>
      <c r="AK8" s="38" t="str">
        <f>ข้อมูลกิจกรรม!$V8</f>
        <v/>
      </c>
      <c r="AL8" s="38" t="str">
        <f>IF(กิจกรรมพัฒนาผู้เรียน!J9="","",กิจกรรมพัฒนาผู้เรียน!J9)</f>
        <v/>
      </c>
      <c r="AM8" s="51" t="str">
        <f t="shared" si="0"/>
        <v/>
      </c>
    </row>
    <row r="9" spans="1:39" s="26" customFormat="1" ht="15.95" customHeight="1">
      <c r="A9" s="51">
        <v>5</v>
      </c>
      <c r="B9" s="53">
        <f>'03'!B9</f>
        <v>2379</v>
      </c>
      <c r="C9" s="54" t="str">
        <f>'03'!C9</f>
        <v>เด็กชายปภาวิน  มังคะลา</v>
      </c>
      <c r="D9" s="51" t="str">
        <f>'04'!J10</f>
        <v/>
      </c>
      <c r="E9" s="51" t="str">
        <f>'04'!Q10</f>
        <v/>
      </c>
      <c r="F9" s="51" t="str">
        <f>'04'!X10</f>
        <v/>
      </c>
      <c r="G9" s="51" t="str">
        <f>'04'!AE10</f>
        <v/>
      </c>
      <c r="H9" s="51" t="str">
        <f>'04'!AL10</f>
        <v/>
      </c>
      <c r="I9" s="51" t="str">
        <f>'04'!AS10</f>
        <v/>
      </c>
      <c r="J9" s="51" t="str">
        <f>'04'!AZ10</f>
        <v/>
      </c>
      <c r="K9" s="51" t="str">
        <f>'04'!BG10</f>
        <v/>
      </c>
      <c r="L9" s="51" t="str">
        <f>'04'!BN10</f>
        <v/>
      </c>
      <c r="M9" s="51" t="str">
        <f>'04'!BU10</f>
        <v/>
      </c>
      <c r="N9" s="51" t="str">
        <f>'04'!CB10</f>
        <v/>
      </c>
      <c r="O9" s="51" t="str">
        <f>'04'!CI10</f>
        <v/>
      </c>
      <c r="P9" s="51" t="str">
        <f>'04'!CP10</f>
        <v/>
      </c>
      <c r="Q9" s="51" t="str">
        <f>'04'!CW10</f>
        <v/>
      </c>
      <c r="R9" s="51" t="str">
        <f>'04'!DD10</f>
        <v/>
      </c>
      <c r="S9" s="57" t="str">
        <f>'022'!AJ9</f>
        <v/>
      </c>
      <c r="T9" s="51" t="str">
        <f>ข้อมูลกิจกรรม!D9</f>
        <v/>
      </c>
      <c r="U9" s="51" t="str">
        <f>ข้อมูลกิจกรรม!E9</f>
        <v/>
      </c>
      <c r="V9" s="51" t="str">
        <f>ข้อมูลกิจกรรม!F9</f>
        <v/>
      </c>
      <c r="W9" s="51" t="str">
        <f>ข้อมูลกิจกรรม!G9</f>
        <v/>
      </c>
      <c r="X9" s="51" t="str">
        <f>ข้อมูลกิจกรรม!H9</f>
        <v/>
      </c>
      <c r="Y9" s="51" t="str">
        <f>ข้อมูลกิจกรรม!I9</f>
        <v/>
      </c>
      <c r="Z9" s="51" t="str">
        <f>ข้อมูลกิจกรรม!J9</f>
        <v/>
      </c>
      <c r="AA9" s="51" t="str">
        <f>ข้อมูลกิจกรรม!K9</f>
        <v/>
      </c>
      <c r="AB9" s="51" t="str">
        <f>ข้อมูลกิจกรรม!L9</f>
        <v/>
      </c>
      <c r="AC9" s="51" t="str">
        <f>ข้อมูลกิจกรรม!M9</f>
        <v/>
      </c>
      <c r="AD9" s="51" t="str">
        <f>ข้อมูลกิจกรรม!N9</f>
        <v/>
      </c>
      <c r="AE9" s="51" t="str">
        <f>ข้อมูลกิจกรรม!O9</f>
        <v/>
      </c>
      <c r="AF9" s="126" t="str">
        <f>'06'!GD10</f>
        <v/>
      </c>
      <c r="AG9" s="51" t="str">
        <f>ข้อมูลกิจกรรม!P9</f>
        <v/>
      </c>
      <c r="AH9" s="51" t="e">
        <f>ข้อมูลกิจกรรม!#REF!</f>
        <v>#REF!</v>
      </c>
      <c r="AI9" s="51" t="e">
        <f>ข้อมูลกิจกรรม!#REF!</f>
        <v>#REF!</v>
      </c>
      <c r="AJ9" s="127" t="str">
        <f>'05'!CW10</f>
        <v/>
      </c>
      <c r="AK9" s="38" t="str">
        <f>ข้อมูลกิจกรรม!$V9</f>
        <v/>
      </c>
      <c r="AL9" s="38" t="str">
        <f>IF(กิจกรรมพัฒนาผู้เรียน!J10="","",กิจกรรมพัฒนาผู้เรียน!J10)</f>
        <v/>
      </c>
      <c r="AM9" s="51" t="str">
        <f t="shared" si="0"/>
        <v/>
      </c>
    </row>
    <row r="10" spans="1:39" s="26" customFormat="1" ht="15.95" customHeight="1">
      <c r="A10" s="51">
        <v>6</v>
      </c>
      <c r="B10" s="53">
        <f>'03'!B10</f>
        <v>2380</v>
      </c>
      <c r="C10" s="54" t="str">
        <f>'03'!C10</f>
        <v>เด็กชายธนกฤต  แย้มพรม</v>
      </c>
      <c r="D10" s="51" t="str">
        <f>'04'!J11</f>
        <v/>
      </c>
      <c r="E10" s="51" t="str">
        <f>'04'!Q11</f>
        <v/>
      </c>
      <c r="F10" s="51" t="str">
        <f>'04'!X11</f>
        <v/>
      </c>
      <c r="G10" s="51" t="str">
        <f>'04'!AE11</f>
        <v/>
      </c>
      <c r="H10" s="51" t="str">
        <f>'04'!AL11</f>
        <v/>
      </c>
      <c r="I10" s="51" t="str">
        <f>'04'!AS11</f>
        <v/>
      </c>
      <c r="J10" s="51" t="str">
        <f>'04'!AZ11</f>
        <v/>
      </c>
      <c r="K10" s="51" t="str">
        <f>'04'!BG11</f>
        <v/>
      </c>
      <c r="L10" s="51" t="str">
        <f>'04'!BN11</f>
        <v/>
      </c>
      <c r="M10" s="51" t="str">
        <f>'04'!BU11</f>
        <v/>
      </c>
      <c r="N10" s="51" t="str">
        <f>'04'!CB11</f>
        <v/>
      </c>
      <c r="O10" s="51" t="str">
        <f>'04'!CI11</f>
        <v/>
      </c>
      <c r="P10" s="51" t="str">
        <f>'04'!CP11</f>
        <v/>
      </c>
      <c r="Q10" s="51" t="str">
        <f>'04'!CW11</f>
        <v/>
      </c>
      <c r="R10" s="51" t="str">
        <f>'04'!DD11</f>
        <v/>
      </c>
      <c r="S10" s="57" t="str">
        <f>'022'!AJ10</f>
        <v/>
      </c>
      <c r="T10" s="51" t="str">
        <f>ข้อมูลกิจกรรม!D10</f>
        <v/>
      </c>
      <c r="U10" s="51" t="str">
        <f>ข้อมูลกิจกรรม!E10</f>
        <v/>
      </c>
      <c r="V10" s="51" t="str">
        <f>ข้อมูลกิจกรรม!F10</f>
        <v/>
      </c>
      <c r="W10" s="51" t="str">
        <f>ข้อมูลกิจกรรม!G10</f>
        <v/>
      </c>
      <c r="X10" s="51" t="str">
        <f>ข้อมูลกิจกรรม!H10</f>
        <v/>
      </c>
      <c r="Y10" s="51" t="str">
        <f>ข้อมูลกิจกรรม!I10</f>
        <v/>
      </c>
      <c r="Z10" s="51" t="str">
        <f>ข้อมูลกิจกรรม!J10</f>
        <v/>
      </c>
      <c r="AA10" s="51" t="str">
        <f>ข้อมูลกิจกรรม!K10</f>
        <v/>
      </c>
      <c r="AB10" s="51" t="str">
        <f>ข้อมูลกิจกรรม!L10</f>
        <v/>
      </c>
      <c r="AC10" s="51" t="str">
        <f>ข้อมูลกิจกรรม!M10</f>
        <v/>
      </c>
      <c r="AD10" s="51" t="str">
        <f>ข้อมูลกิจกรรม!N10</f>
        <v/>
      </c>
      <c r="AE10" s="51" t="str">
        <f>ข้อมูลกิจกรรม!O10</f>
        <v/>
      </c>
      <c r="AF10" s="126" t="str">
        <f>'06'!GD11</f>
        <v/>
      </c>
      <c r="AG10" s="51" t="str">
        <f>ข้อมูลกิจกรรม!P10</f>
        <v/>
      </c>
      <c r="AH10" s="51" t="e">
        <f>ข้อมูลกิจกรรม!#REF!</f>
        <v>#REF!</v>
      </c>
      <c r="AI10" s="51" t="e">
        <f>ข้อมูลกิจกรรม!#REF!</f>
        <v>#REF!</v>
      </c>
      <c r="AJ10" s="127" t="str">
        <f>'05'!CW11</f>
        <v/>
      </c>
      <c r="AK10" s="38" t="str">
        <f>ข้อมูลกิจกรรม!$V10</f>
        <v/>
      </c>
      <c r="AL10" s="38" t="str">
        <f>IF(กิจกรรมพัฒนาผู้เรียน!J11="","",กิจกรรมพัฒนาผู้เรียน!J11)</f>
        <v/>
      </c>
      <c r="AM10" s="51" t="str">
        <f t="shared" si="0"/>
        <v/>
      </c>
    </row>
    <row r="11" spans="1:39" s="26" customFormat="1" ht="15.95" customHeight="1">
      <c r="A11" s="51">
        <v>7</v>
      </c>
      <c r="B11" s="53">
        <f>'03'!B11</f>
        <v>2381</v>
      </c>
      <c r="C11" s="54" t="str">
        <f>'03'!C11</f>
        <v>เด็กชายอัศวิน  พูลพร</v>
      </c>
      <c r="D11" s="51" t="str">
        <f>'04'!J12</f>
        <v/>
      </c>
      <c r="E11" s="51" t="str">
        <f>'04'!Q12</f>
        <v/>
      </c>
      <c r="F11" s="51" t="str">
        <f>'04'!X12</f>
        <v/>
      </c>
      <c r="G11" s="51" t="str">
        <f>'04'!AE12</f>
        <v/>
      </c>
      <c r="H11" s="51" t="str">
        <f>'04'!AL12</f>
        <v/>
      </c>
      <c r="I11" s="51" t="str">
        <f>'04'!AS12</f>
        <v/>
      </c>
      <c r="J11" s="51" t="str">
        <f>'04'!AZ12</f>
        <v/>
      </c>
      <c r="K11" s="51" t="str">
        <f>'04'!BG12</f>
        <v/>
      </c>
      <c r="L11" s="51" t="str">
        <f>'04'!BN12</f>
        <v/>
      </c>
      <c r="M11" s="51" t="str">
        <f>'04'!BU12</f>
        <v/>
      </c>
      <c r="N11" s="51" t="str">
        <f>'04'!CB12</f>
        <v/>
      </c>
      <c r="O11" s="51" t="str">
        <f>'04'!CI12</f>
        <v/>
      </c>
      <c r="P11" s="51" t="str">
        <f>'04'!CP12</f>
        <v/>
      </c>
      <c r="Q11" s="51" t="str">
        <f>'04'!CW12</f>
        <v/>
      </c>
      <c r="R11" s="51" t="str">
        <f>'04'!DD12</f>
        <v/>
      </c>
      <c r="S11" s="57" t="str">
        <f>'022'!AJ11</f>
        <v/>
      </c>
      <c r="T11" s="51" t="str">
        <f>ข้อมูลกิจกรรม!D11</f>
        <v/>
      </c>
      <c r="U11" s="51" t="str">
        <f>ข้อมูลกิจกรรม!E11</f>
        <v/>
      </c>
      <c r="V11" s="51" t="str">
        <f>ข้อมูลกิจกรรม!F11</f>
        <v/>
      </c>
      <c r="W11" s="51" t="str">
        <f>ข้อมูลกิจกรรม!G11</f>
        <v/>
      </c>
      <c r="X11" s="51" t="str">
        <f>ข้อมูลกิจกรรม!H11</f>
        <v/>
      </c>
      <c r="Y11" s="51" t="str">
        <f>ข้อมูลกิจกรรม!I11</f>
        <v/>
      </c>
      <c r="Z11" s="51" t="str">
        <f>ข้อมูลกิจกรรม!J11</f>
        <v/>
      </c>
      <c r="AA11" s="51" t="str">
        <f>ข้อมูลกิจกรรม!K11</f>
        <v/>
      </c>
      <c r="AB11" s="51" t="str">
        <f>ข้อมูลกิจกรรม!L11</f>
        <v/>
      </c>
      <c r="AC11" s="51" t="str">
        <f>ข้อมูลกิจกรรม!M11</f>
        <v/>
      </c>
      <c r="AD11" s="51" t="str">
        <f>ข้อมูลกิจกรรม!N11</f>
        <v/>
      </c>
      <c r="AE11" s="51" t="str">
        <f>ข้อมูลกิจกรรม!O11</f>
        <v/>
      </c>
      <c r="AF11" s="126" t="str">
        <f>'06'!GD12</f>
        <v/>
      </c>
      <c r="AG11" s="51" t="str">
        <f>ข้อมูลกิจกรรม!P11</f>
        <v/>
      </c>
      <c r="AH11" s="51" t="e">
        <f>ข้อมูลกิจกรรม!#REF!</f>
        <v>#REF!</v>
      </c>
      <c r="AI11" s="51" t="e">
        <f>ข้อมูลกิจกรรม!#REF!</f>
        <v>#REF!</v>
      </c>
      <c r="AJ11" s="127" t="str">
        <f>'05'!CW12</f>
        <v/>
      </c>
      <c r="AK11" s="38" t="str">
        <f>ข้อมูลกิจกรรม!$V11</f>
        <v/>
      </c>
      <c r="AL11" s="38" t="str">
        <f>IF(กิจกรรมพัฒนาผู้เรียน!J12="","",กิจกรรมพัฒนาผู้เรียน!J12)</f>
        <v/>
      </c>
      <c r="AM11" s="51" t="str">
        <f t="shared" si="0"/>
        <v/>
      </c>
    </row>
    <row r="12" spans="1:39" s="26" customFormat="1" ht="15.95" customHeight="1">
      <c r="A12" s="51">
        <v>8</v>
      </c>
      <c r="B12" s="53">
        <f>'03'!B12</f>
        <v>2382</v>
      </c>
      <c r="C12" s="54" t="str">
        <f>'03'!C12</f>
        <v>เด็กหญิงจารุพิชญา  ธัญญเจริญ</v>
      </c>
      <c r="D12" s="51" t="str">
        <f>'04'!J13</f>
        <v/>
      </c>
      <c r="E12" s="51" t="str">
        <f>'04'!Q13</f>
        <v/>
      </c>
      <c r="F12" s="51" t="str">
        <f>'04'!X13</f>
        <v/>
      </c>
      <c r="G12" s="51" t="str">
        <f>'04'!AE13</f>
        <v/>
      </c>
      <c r="H12" s="51" t="str">
        <f>'04'!AL13</f>
        <v/>
      </c>
      <c r="I12" s="51" t="str">
        <f>'04'!AS13</f>
        <v/>
      </c>
      <c r="J12" s="51" t="str">
        <f>'04'!AZ13</f>
        <v/>
      </c>
      <c r="K12" s="51" t="str">
        <f>'04'!BG13</f>
        <v/>
      </c>
      <c r="L12" s="51" t="str">
        <f>'04'!BN13</f>
        <v/>
      </c>
      <c r="M12" s="51" t="str">
        <f>'04'!BU13</f>
        <v/>
      </c>
      <c r="N12" s="51" t="str">
        <f>'04'!CB13</f>
        <v/>
      </c>
      <c r="O12" s="51" t="str">
        <f>'04'!CI13</f>
        <v/>
      </c>
      <c r="P12" s="51" t="str">
        <f>'04'!CP13</f>
        <v/>
      </c>
      <c r="Q12" s="51" t="str">
        <f>'04'!CW13</f>
        <v/>
      </c>
      <c r="R12" s="51" t="str">
        <f>'04'!DD13</f>
        <v/>
      </c>
      <c r="S12" s="57" t="str">
        <f>'022'!AJ12</f>
        <v/>
      </c>
      <c r="T12" s="51" t="str">
        <f>ข้อมูลกิจกรรม!D12</f>
        <v/>
      </c>
      <c r="U12" s="51" t="str">
        <f>ข้อมูลกิจกรรม!E12</f>
        <v/>
      </c>
      <c r="V12" s="51" t="str">
        <f>ข้อมูลกิจกรรม!F12</f>
        <v/>
      </c>
      <c r="W12" s="51" t="str">
        <f>ข้อมูลกิจกรรม!G12</f>
        <v/>
      </c>
      <c r="X12" s="51" t="str">
        <f>ข้อมูลกิจกรรม!H12</f>
        <v/>
      </c>
      <c r="Y12" s="51" t="str">
        <f>ข้อมูลกิจกรรม!I12</f>
        <v/>
      </c>
      <c r="Z12" s="51" t="str">
        <f>ข้อมูลกิจกรรม!J12</f>
        <v/>
      </c>
      <c r="AA12" s="51" t="str">
        <f>ข้อมูลกิจกรรม!K12</f>
        <v/>
      </c>
      <c r="AB12" s="51" t="str">
        <f>ข้อมูลกิจกรรม!L12</f>
        <v/>
      </c>
      <c r="AC12" s="51" t="str">
        <f>ข้อมูลกิจกรรม!M12</f>
        <v/>
      </c>
      <c r="AD12" s="51" t="str">
        <f>ข้อมูลกิจกรรม!N12</f>
        <v/>
      </c>
      <c r="AE12" s="51" t="str">
        <f>ข้อมูลกิจกรรม!O12</f>
        <v/>
      </c>
      <c r="AF12" s="126" t="str">
        <f>'06'!GD13</f>
        <v/>
      </c>
      <c r="AG12" s="51" t="str">
        <f>ข้อมูลกิจกรรม!P12</f>
        <v/>
      </c>
      <c r="AH12" s="51" t="e">
        <f>ข้อมูลกิจกรรม!#REF!</f>
        <v>#REF!</v>
      </c>
      <c r="AI12" s="51" t="e">
        <f>ข้อมูลกิจกรรม!#REF!</f>
        <v>#REF!</v>
      </c>
      <c r="AJ12" s="127" t="str">
        <f>'05'!CW13</f>
        <v/>
      </c>
      <c r="AK12" s="38" t="str">
        <f>ข้อมูลกิจกรรม!$V12</f>
        <v/>
      </c>
      <c r="AL12" s="38" t="str">
        <f>IF(กิจกรรมพัฒนาผู้เรียน!J13="","",กิจกรรมพัฒนาผู้เรียน!J13)</f>
        <v/>
      </c>
      <c r="AM12" s="51" t="str">
        <f t="shared" si="0"/>
        <v/>
      </c>
    </row>
    <row r="13" spans="1:39" s="26" customFormat="1" ht="15.95" customHeight="1">
      <c r="A13" s="51">
        <v>9</v>
      </c>
      <c r="B13" s="53">
        <f>'03'!B13</f>
        <v>2383</v>
      </c>
      <c r="C13" s="54" t="str">
        <f>'03'!C13</f>
        <v>เด็กหญิงนันท์นภัส  เจียมพัว</v>
      </c>
      <c r="D13" s="51" t="str">
        <f>'04'!J14</f>
        <v/>
      </c>
      <c r="E13" s="51" t="str">
        <f>'04'!Q14</f>
        <v/>
      </c>
      <c r="F13" s="51" t="str">
        <f>'04'!X14</f>
        <v/>
      </c>
      <c r="G13" s="51" t="str">
        <f>'04'!AE14</f>
        <v/>
      </c>
      <c r="H13" s="51" t="str">
        <f>'04'!AL14</f>
        <v/>
      </c>
      <c r="I13" s="51" t="str">
        <f>'04'!AS14</f>
        <v/>
      </c>
      <c r="J13" s="51" t="str">
        <f>'04'!AZ14</f>
        <v/>
      </c>
      <c r="K13" s="51" t="str">
        <f>'04'!BG14</f>
        <v/>
      </c>
      <c r="L13" s="51" t="str">
        <f>'04'!BN14</f>
        <v/>
      </c>
      <c r="M13" s="51" t="str">
        <f>'04'!BU14</f>
        <v/>
      </c>
      <c r="N13" s="51" t="str">
        <f>'04'!CB14</f>
        <v/>
      </c>
      <c r="O13" s="51" t="str">
        <f>'04'!CI14</f>
        <v/>
      </c>
      <c r="P13" s="51" t="str">
        <f>'04'!CP14</f>
        <v/>
      </c>
      <c r="Q13" s="51" t="str">
        <f>'04'!CW14</f>
        <v/>
      </c>
      <c r="R13" s="51" t="str">
        <f>'04'!DD14</f>
        <v/>
      </c>
      <c r="S13" s="57" t="str">
        <f>'022'!AJ13</f>
        <v/>
      </c>
      <c r="T13" s="51" t="str">
        <f>ข้อมูลกิจกรรม!D13</f>
        <v/>
      </c>
      <c r="U13" s="51" t="str">
        <f>ข้อมูลกิจกรรม!E13</f>
        <v/>
      </c>
      <c r="V13" s="51" t="str">
        <f>ข้อมูลกิจกรรม!F13</f>
        <v/>
      </c>
      <c r="W13" s="51" t="str">
        <f>ข้อมูลกิจกรรม!G13</f>
        <v/>
      </c>
      <c r="X13" s="51" t="str">
        <f>ข้อมูลกิจกรรม!H13</f>
        <v/>
      </c>
      <c r="Y13" s="51" t="str">
        <f>ข้อมูลกิจกรรม!I13</f>
        <v/>
      </c>
      <c r="Z13" s="51" t="str">
        <f>ข้อมูลกิจกรรม!J13</f>
        <v/>
      </c>
      <c r="AA13" s="51" t="str">
        <f>ข้อมูลกิจกรรม!K13</f>
        <v/>
      </c>
      <c r="AB13" s="51" t="str">
        <f>ข้อมูลกิจกรรม!L13</f>
        <v/>
      </c>
      <c r="AC13" s="51" t="str">
        <f>ข้อมูลกิจกรรม!M13</f>
        <v/>
      </c>
      <c r="AD13" s="51" t="str">
        <f>ข้อมูลกิจกรรม!N13</f>
        <v/>
      </c>
      <c r="AE13" s="51" t="str">
        <f>ข้อมูลกิจกรรม!O13</f>
        <v/>
      </c>
      <c r="AF13" s="126" t="str">
        <f>'06'!GD14</f>
        <v/>
      </c>
      <c r="AG13" s="51" t="str">
        <f>ข้อมูลกิจกรรม!P13</f>
        <v/>
      </c>
      <c r="AH13" s="51" t="e">
        <f>ข้อมูลกิจกรรม!#REF!</f>
        <v>#REF!</v>
      </c>
      <c r="AI13" s="51" t="e">
        <f>ข้อมูลกิจกรรม!#REF!</f>
        <v>#REF!</v>
      </c>
      <c r="AJ13" s="127" t="str">
        <f>'05'!CW14</f>
        <v/>
      </c>
      <c r="AK13" s="38" t="str">
        <f>ข้อมูลกิจกรรม!$V13</f>
        <v/>
      </c>
      <c r="AL13" s="38" t="str">
        <f>IF(กิจกรรมพัฒนาผู้เรียน!J14="","",กิจกรรมพัฒนาผู้เรียน!J14)</f>
        <v/>
      </c>
      <c r="AM13" s="51" t="str">
        <f t="shared" si="0"/>
        <v/>
      </c>
    </row>
    <row r="14" spans="1:39" s="26" customFormat="1" ht="15.95" customHeight="1">
      <c r="A14" s="51">
        <v>10</v>
      </c>
      <c r="B14" s="53">
        <f>'03'!B14</f>
        <v>2384</v>
      </c>
      <c r="C14" s="54" t="str">
        <f>'03'!C14</f>
        <v>เด็กหญิงปภาดา  แก่นมั่น</v>
      </c>
      <c r="D14" s="51" t="str">
        <f>'04'!J15</f>
        <v/>
      </c>
      <c r="E14" s="51" t="str">
        <f>'04'!Q15</f>
        <v/>
      </c>
      <c r="F14" s="51" t="str">
        <f>'04'!X15</f>
        <v/>
      </c>
      <c r="G14" s="51" t="str">
        <f>'04'!AE15</f>
        <v/>
      </c>
      <c r="H14" s="51" t="str">
        <f>'04'!AL15</f>
        <v/>
      </c>
      <c r="I14" s="51" t="str">
        <f>'04'!AS15</f>
        <v/>
      </c>
      <c r="J14" s="51" t="str">
        <f>'04'!AZ15</f>
        <v/>
      </c>
      <c r="K14" s="51" t="str">
        <f>'04'!BG15</f>
        <v/>
      </c>
      <c r="L14" s="51" t="str">
        <f>'04'!BN15</f>
        <v/>
      </c>
      <c r="M14" s="51" t="str">
        <f>'04'!BU15</f>
        <v/>
      </c>
      <c r="N14" s="51" t="str">
        <f>'04'!CB15</f>
        <v/>
      </c>
      <c r="O14" s="51" t="str">
        <f>'04'!CI15</f>
        <v/>
      </c>
      <c r="P14" s="51" t="str">
        <f>'04'!CP15</f>
        <v/>
      </c>
      <c r="Q14" s="51" t="str">
        <f>'04'!CW15</f>
        <v/>
      </c>
      <c r="R14" s="51" t="str">
        <f>'04'!DD15</f>
        <v/>
      </c>
      <c r="S14" s="57" t="str">
        <f>'022'!AJ14</f>
        <v/>
      </c>
      <c r="T14" s="51" t="str">
        <f>ข้อมูลกิจกรรม!D14</f>
        <v/>
      </c>
      <c r="U14" s="51" t="str">
        <f>ข้อมูลกิจกรรม!E14</f>
        <v/>
      </c>
      <c r="V14" s="51" t="str">
        <f>ข้อมูลกิจกรรม!F14</f>
        <v/>
      </c>
      <c r="W14" s="51" t="str">
        <f>ข้อมูลกิจกรรม!G14</f>
        <v/>
      </c>
      <c r="X14" s="51" t="str">
        <f>ข้อมูลกิจกรรม!H14</f>
        <v/>
      </c>
      <c r="Y14" s="51" t="str">
        <f>ข้อมูลกิจกรรม!I14</f>
        <v/>
      </c>
      <c r="Z14" s="51" t="str">
        <f>ข้อมูลกิจกรรม!J14</f>
        <v/>
      </c>
      <c r="AA14" s="51" t="str">
        <f>ข้อมูลกิจกรรม!K14</f>
        <v/>
      </c>
      <c r="AB14" s="51" t="str">
        <f>ข้อมูลกิจกรรม!L14</f>
        <v/>
      </c>
      <c r="AC14" s="51" t="str">
        <f>ข้อมูลกิจกรรม!M14</f>
        <v/>
      </c>
      <c r="AD14" s="51" t="str">
        <f>ข้อมูลกิจกรรม!N14</f>
        <v/>
      </c>
      <c r="AE14" s="51" t="str">
        <f>ข้อมูลกิจกรรม!O14</f>
        <v/>
      </c>
      <c r="AF14" s="126" t="str">
        <f>'06'!GD15</f>
        <v/>
      </c>
      <c r="AG14" s="51" t="str">
        <f>ข้อมูลกิจกรรม!P14</f>
        <v/>
      </c>
      <c r="AH14" s="51" t="e">
        <f>ข้อมูลกิจกรรม!#REF!</f>
        <v>#REF!</v>
      </c>
      <c r="AI14" s="51" t="e">
        <f>ข้อมูลกิจกรรม!#REF!</f>
        <v>#REF!</v>
      </c>
      <c r="AJ14" s="127" t="str">
        <f>'05'!CW15</f>
        <v/>
      </c>
      <c r="AK14" s="38" t="str">
        <f>ข้อมูลกิจกรรม!$V14</f>
        <v/>
      </c>
      <c r="AL14" s="38" t="str">
        <f>IF(กิจกรรมพัฒนาผู้เรียน!J15="","",กิจกรรมพัฒนาผู้เรียน!J15)</f>
        <v/>
      </c>
      <c r="AM14" s="51" t="str">
        <f t="shared" si="0"/>
        <v/>
      </c>
    </row>
    <row r="15" spans="1:39" s="26" customFormat="1" ht="15.95" customHeight="1">
      <c r="A15" s="51">
        <v>11</v>
      </c>
      <c r="B15" s="53">
        <f>'03'!B15</f>
        <v>2385</v>
      </c>
      <c r="C15" s="54" t="str">
        <f>'03'!C15</f>
        <v>เด็กหญิงกชพร  กล้อยกลิ้ง</v>
      </c>
      <c r="D15" s="51" t="str">
        <f>'04'!J16</f>
        <v/>
      </c>
      <c r="E15" s="51" t="str">
        <f>'04'!Q16</f>
        <v/>
      </c>
      <c r="F15" s="51" t="str">
        <f>'04'!X16</f>
        <v/>
      </c>
      <c r="G15" s="51" t="str">
        <f>'04'!AE16</f>
        <v/>
      </c>
      <c r="H15" s="51" t="str">
        <f>'04'!AL16</f>
        <v/>
      </c>
      <c r="I15" s="51" t="str">
        <f>'04'!AS16</f>
        <v/>
      </c>
      <c r="J15" s="51" t="str">
        <f>'04'!AZ16</f>
        <v/>
      </c>
      <c r="K15" s="51" t="str">
        <f>'04'!BG16</f>
        <v/>
      </c>
      <c r="L15" s="51" t="str">
        <f>'04'!BN16</f>
        <v/>
      </c>
      <c r="M15" s="51" t="str">
        <f>'04'!BU16</f>
        <v/>
      </c>
      <c r="N15" s="51" t="str">
        <f>'04'!CB16</f>
        <v/>
      </c>
      <c r="O15" s="51" t="str">
        <f>'04'!CI16</f>
        <v/>
      </c>
      <c r="P15" s="51" t="str">
        <f>'04'!CP16</f>
        <v/>
      </c>
      <c r="Q15" s="51" t="str">
        <f>'04'!CW16</f>
        <v/>
      </c>
      <c r="R15" s="51" t="str">
        <f>'04'!DD16</f>
        <v/>
      </c>
      <c r="S15" s="57" t="str">
        <f>'022'!AJ15</f>
        <v/>
      </c>
      <c r="T15" s="51" t="str">
        <f>ข้อมูลกิจกรรม!D15</f>
        <v/>
      </c>
      <c r="U15" s="51" t="str">
        <f>ข้อมูลกิจกรรม!E15</f>
        <v/>
      </c>
      <c r="V15" s="51" t="str">
        <f>ข้อมูลกิจกรรม!F15</f>
        <v/>
      </c>
      <c r="W15" s="51" t="str">
        <f>ข้อมูลกิจกรรม!G15</f>
        <v/>
      </c>
      <c r="X15" s="51" t="str">
        <f>ข้อมูลกิจกรรม!H15</f>
        <v/>
      </c>
      <c r="Y15" s="51" t="str">
        <f>ข้อมูลกิจกรรม!I15</f>
        <v/>
      </c>
      <c r="Z15" s="51" t="str">
        <f>ข้อมูลกิจกรรม!J15</f>
        <v/>
      </c>
      <c r="AA15" s="51" t="str">
        <f>ข้อมูลกิจกรรม!K15</f>
        <v/>
      </c>
      <c r="AB15" s="51" t="str">
        <f>ข้อมูลกิจกรรม!L15</f>
        <v/>
      </c>
      <c r="AC15" s="51" t="str">
        <f>ข้อมูลกิจกรรม!M15</f>
        <v/>
      </c>
      <c r="AD15" s="51" t="str">
        <f>ข้อมูลกิจกรรม!N15</f>
        <v/>
      </c>
      <c r="AE15" s="51" t="str">
        <f>ข้อมูลกิจกรรม!O15</f>
        <v/>
      </c>
      <c r="AF15" s="126" t="str">
        <f>'06'!GD16</f>
        <v/>
      </c>
      <c r="AG15" s="51" t="str">
        <f>ข้อมูลกิจกรรม!P15</f>
        <v/>
      </c>
      <c r="AH15" s="51" t="e">
        <f>ข้อมูลกิจกรรม!#REF!</f>
        <v>#REF!</v>
      </c>
      <c r="AI15" s="51" t="e">
        <f>ข้อมูลกิจกรรม!#REF!</f>
        <v>#REF!</v>
      </c>
      <c r="AJ15" s="127" t="str">
        <f>'05'!CW16</f>
        <v/>
      </c>
      <c r="AK15" s="38" t="str">
        <f>ข้อมูลกิจกรรม!$V15</f>
        <v/>
      </c>
      <c r="AL15" s="38" t="str">
        <f>IF(กิจกรรมพัฒนาผู้เรียน!J16="","",กิจกรรมพัฒนาผู้เรียน!J16)</f>
        <v/>
      </c>
      <c r="AM15" s="51" t="str">
        <f t="shared" si="0"/>
        <v/>
      </c>
    </row>
    <row r="16" spans="1:39" s="26" customFormat="1" ht="15.95" customHeight="1">
      <c r="A16" s="51">
        <v>12</v>
      </c>
      <c r="B16" s="53">
        <f>'03'!B16</f>
        <v>2386</v>
      </c>
      <c r="C16" s="54" t="str">
        <f>'03'!C16</f>
        <v>เด็กหญิงณัฏฐธิดา  วุฒิชัยรังสรรค์</v>
      </c>
      <c r="D16" s="51" t="str">
        <f>'04'!J17</f>
        <v/>
      </c>
      <c r="E16" s="51" t="str">
        <f>'04'!Q17</f>
        <v/>
      </c>
      <c r="F16" s="51" t="str">
        <f>'04'!X17</f>
        <v/>
      </c>
      <c r="G16" s="51" t="str">
        <f>'04'!AE17</f>
        <v/>
      </c>
      <c r="H16" s="51" t="str">
        <f>'04'!AL17</f>
        <v/>
      </c>
      <c r="I16" s="51" t="str">
        <f>'04'!AS17</f>
        <v/>
      </c>
      <c r="J16" s="51" t="str">
        <f>'04'!AZ17</f>
        <v/>
      </c>
      <c r="K16" s="51" t="str">
        <f>'04'!BG17</f>
        <v/>
      </c>
      <c r="L16" s="51" t="str">
        <f>'04'!BN17</f>
        <v/>
      </c>
      <c r="M16" s="51" t="str">
        <f>'04'!BU17</f>
        <v/>
      </c>
      <c r="N16" s="51" t="str">
        <f>'04'!CB17</f>
        <v/>
      </c>
      <c r="O16" s="51" t="str">
        <f>'04'!CI17</f>
        <v/>
      </c>
      <c r="P16" s="51" t="str">
        <f>'04'!CP17</f>
        <v/>
      </c>
      <c r="Q16" s="51" t="str">
        <f>'04'!CW17</f>
        <v/>
      </c>
      <c r="R16" s="51" t="str">
        <f>'04'!DD17</f>
        <v/>
      </c>
      <c r="S16" s="57" t="str">
        <f>'022'!AJ16</f>
        <v/>
      </c>
      <c r="T16" s="51" t="str">
        <f>ข้อมูลกิจกรรม!D16</f>
        <v/>
      </c>
      <c r="U16" s="51" t="str">
        <f>ข้อมูลกิจกรรม!E16</f>
        <v/>
      </c>
      <c r="V16" s="51" t="str">
        <f>ข้อมูลกิจกรรม!F16</f>
        <v/>
      </c>
      <c r="W16" s="51" t="str">
        <f>ข้อมูลกิจกรรม!G16</f>
        <v/>
      </c>
      <c r="X16" s="51" t="str">
        <f>ข้อมูลกิจกรรม!H16</f>
        <v/>
      </c>
      <c r="Y16" s="51" t="str">
        <f>ข้อมูลกิจกรรม!I16</f>
        <v/>
      </c>
      <c r="Z16" s="51" t="str">
        <f>ข้อมูลกิจกรรม!J16</f>
        <v/>
      </c>
      <c r="AA16" s="51" t="str">
        <f>ข้อมูลกิจกรรม!K16</f>
        <v/>
      </c>
      <c r="AB16" s="51" t="str">
        <f>ข้อมูลกิจกรรม!L16</f>
        <v/>
      </c>
      <c r="AC16" s="51" t="str">
        <f>ข้อมูลกิจกรรม!M16</f>
        <v/>
      </c>
      <c r="AD16" s="51" t="str">
        <f>ข้อมูลกิจกรรม!N16</f>
        <v/>
      </c>
      <c r="AE16" s="51" t="str">
        <f>ข้อมูลกิจกรรม!O16</f>
        <v/>
      </c>
      <c r="AF16" s="126" t="str">
        <f>'06'!GD17</f>
        <v/>
      </c>
      <c r="AG16" s="51" t="str">
        <f>ข้อมูลกิจกรรม!P16</f>
        <v/>
      </c>
      <c r="AH16" s="51" t="e">
        <f>ข้อมูลกิจกรรม!#REF!</f>
        <v>#REF!</v>
      </c>
      <c r="AI16" s="51" t="e">
        <f>ข้อมูลกิจกรรม!#REF!</f>
        <v>#REF!</v>
      </c>
      <c r="AJ16" s="127" t="str">
        <f>'05'!CW17</f>
        <v/>
      </c>
      <c r="AK16" s="38" t="str">
        <f>ข้อมูลกิจกรรม!$V16</f>
        <v/>
      </c>
      <c r="AL16" s="38" t="str">
        <f>IF(กิจกรรมพัฒนาผู้เรียน!J17="","",กิจกรรมพัฒนาผู้เรียน!J17)</f>
        <v/>
      </c>
      <c r="AM16" s="51" t="str">
        <f t="shared" si="0"/>
        <v/>
      </c>
    </row>
    <row r="17" spans="1:39" s="26" customFormat="1" ht="15.95" customHeight="1">
      <c r="A17" s="51">
        <v>13</v>
      </c>
      <c r="B17" s="53">
        <f>'03'!B17</f>
        <v>2387</v>
      </c>
      <c r="C17" s="54" t="str">
        <f>'03'!C17</f>
        <v>เด็กหญิงกมลธิดา  แท่งทอง</v>
      </c>
      <c r="D17" s="51" t="str">
        <f>'04'!J18</f>
        <v/>
      </c>
      <c r="E17" s="51" t="str">
        <f>'04'!Q18</f>
        <v/>
      </c>
      <c r="F17" s="51" t="str">
        <f>'04'!X18</f>
        <v/>
      </c>
      <c r="G17" s="51" t="str">
        <f>'04'!AE18</f>
        <v/>
      </c>
      <c r="H17" s="51" t="str">
        <f>'04'!AL18</f>
        <v/>
      </c>
      <c r="I17" s="51" t="str">
        <f>'04'!AS18</f>
        <v/>
      </c>
      <c r="J17" s="51" t="str">
        <f>'04'!AZ18</f>
        <v/>
      </c>
      <c r="K17" s="51" t="str">
        <f>'04'!BG18</f>
        <v/>
      </c>
      <c r="L17" s="51" t="str">
        <f>'04'!BN18</f>
        <v/>
      </c>
      <c r="M17" s="51" t="str">
        <f>'04'!BU18</f>
        <v/>
      </c>
      <c r="N17" s="51" t="str">
        <f>'04'!CB18</f>
        <v/>
      </c>
      <c r="O17" s="51" t="str">
        <f>'04'!CI18</f>
        <v/>
      </c>
      <c r="P17" s="51" t="str">
        <f>'04'!CP18</f>
        <v/>
      </c>
      <c r="Q17" s="51" t="str">
        <f>'04'!CW18</f>
        <v/>
      </c>
      <c r="R17" s="51" t="str">
        <f>'04'!DD18</f>
        <v/>
      </c>
      <c r="S17" s="57" t="str">
        <f>'022'!AJ17</f>
        <v/>
      </c>
      <c r="T17" s="51" t="str">
        <f>ข้อมูลกิจกรรม!D17</f>
        <v/>
      </c>
      <c r="U17" s="51" t="str">
        <f>ข้อมูลกิจกรรม!E17</f>
        <v/>
      </c>
      <c r="V17" s="51" t="str">
        <f>ข้อมูลกิจกรรม!F17</f>
        <v/>
      </c>
      <c r="W17" s="51" t="str">
        <f>ข้อมูลกิจกรรม!G17</f>
        <v/>
      </c>
      <c r="X17" s="51" t="str">
        <f>ข้อมูลกิจกรรม!H17</f>
        <v/>
      </c>
      <c r="Y17" s="51" t="str">
        <f>ข้อมูลกิจกรรม!I17</f>
        <v/>
      </c>
      <c r="Z17" s="51" t="str">
        <f>ข้อมูลกิจกรรม!J17</f>
        <v/>
      </c>
      <c r="AA17" s="51" t="str">
        <f>ข้อมูลกิจกรรม!K17</f>
        <v/>
      </c>
      <c r="AB17" s="51" t="str">
        <f>ข้อมูลกิจกรรม!L17</f>
        <v/>
      </c>
      <c r="AC17" s="51" t="str">
        <f>ข้อมูลกิจกรรม!M17</f>
        <v/>
      </c>
      <c r="AD17" s="51" t="str">
        <f>ข้อมูลกิจกรรม!N17</f>
        <v/>
      </c>
      <c r="AE17" s="51" t="str">
        <f>ข้อมูลกิจกรรม!O17</f>
        <v/>
      </c>
      <c r="AF17" s="126" t="str">
        <f>'06'!GD18</f>
        <v/>
      </c>
      <c r="AG17" s="51" t="str">
        <f>ข้อมูลกิจกรรม!P17</f>
        <v/>
      </c>
      <c r="AH17" s="51" t="e">
        <f>ข้อมูลกิจกรรม!#REF!</f>
        <v>#REF!</v>
      </c>
      <c r="AI17" s="51" t="e">
        <f>ข้อมูลกิจกรรม!#REF!</f>
        <v>#REF!</v>
      </c>
      <c r="AJ17" s="127" t="str">
        <f>'05'!CW18</f>
        <v/>
      </c>
      <c r="AK17" s="38" t="str">
        <f>ข้อมูลกิจกรรม!$V17</f>
        <v/>
      </c>
      <c r="AL17" s="38" t="str">
        <f>IF(กิจกรรมพัฒนาผู้เรียน!J18="","",กิจกรรมพัฒนาผู้เรียน!J18)</f>
        <v/>
      </c>
      <c r="AM17" s="51" t="str">
        <f t="shared" si="0"/>
        <v/>
      </c>
    </row>
    <row r="18" spans="1:39" s="26" customFormat="1" ht="15.95" customHeight="1">
      <c r="A18" s="51">
        <v>14</v>
      </c>
      <c r="B18" s="53">
        <f>'03'!B18</f>
        <v>2426</v>
      </c>
      <c r="C18" s="54" t="str">
        <f>'03'!C18</f>
        <v>เด็กชายธีรดล  กรานวงษ์</v>
      </c>
      <c r="D18" s="51" t="str">
        <f>'04'!J19</f>
        <v/>
      </c>
      <c r="E18" s="51" t="str">
        <f>'04'!Q19</f>
        <v/>
      </c>
      <c r="F18" s="51" t="str">
        <f>'04'!X19</f>
        <v/>
      </c>
      <c r="G18" s="51" t="str">
        <f>'04'!AE19</f>
        <v/>
      </c>
      <c r="H18" s="51" t="str">
        <f>'04'!AL19</f>
        <v/>
      </c>
      <c r="I18" s="51" t="str">
        <f>'04'!AS19</f>
        <v/>
      </c>
      <c r="J18" s="51" t="str">
        <f>'04'!AZ19</f>
        <v/>
      </c>
      <c r="K18" s="51" t="str">
        <f>'04'!BG19</f>
        <v/>
      </c>
      <c r="L18" s="51" t="str">
        <f>'04'!BN19</f>
        <v/>
      </c>
      <c r="M18" s="51" t="str">
        <f>'04'!BU19</f>
        <v/>
      </c>
      <c r="N18" s="51" t="str">
        <f>'04'!CB19</f>
        <v/>
      </c>
      <c r="O18" s="51" t="str">
        <f>'04'!CI19</f>
        <v/>
      </c>
      <c r="P18" s="51" t="str">
        <f>'04'!CP19</f>
        <v/>
      </c>
      <c r="Q18" s="51" t="str">
        <f>'04'!CW19</f>
        <v/>
      </c>
      <c r="R18" s="51" t="str">
        <f>'04'!DD19</f>
        <v/>
      </c>
      <c r="S18" s="57" t="str">
        <f>'022'!AJ18</f>
        <v/>
      </c>
      <c r="T18" s="51" t="str">
        <f>ข้อมูลกิจกรรม!D18</f>
        <v/>
      </c>
      <c r="U18" s="51" t="str">
        <f>ข้อมูลกิจกรรม!E18</f>
        <v/>
      </c>
      <c r="V18" s="51" t="str">
        <f>ข้อมูลกิจกรรม!F18</f>
        <v/>
      </c>
      <c r="W18" s="51" t="str">
        <f>ข้อมูลกิจกรรม!G18</f>
        <v/>
      </c>
      <c r="X18" s="51" t="str">
        <f>ข้อมูลกิจกรรม!H18</f>
        <v/>
      </c>
      <c r="Y18" s="51" t="str">
        <f>ข้อมูลกิจกรรม!I18</f>
        <v/>
      </c>
      <c r="Z18" s="51" t="str">
        <f>ข้อมูลกิจกรรม!J18</f>
        <v/>
      </c>
      <c r="AA18" s="51" t="str">
        <f>ข้อมูลกิจกรรม!K18</f>
        <v/>
      </c>
      <c r="AB18" s="51" t="str">
        <f>ข้อมูลกิจกรรม!L18</f>
        <v/>
      </c>
      <c r="AC18" s="51" t="str">
        <f>ข้อมูลกิจกรรม!M18</f>
        <v/>
      </c>
      <c r="AD18" s="51" t="str">
        <f>ข้อมูลกิจกรรม!N18</f>
        <v/>
      </c>
      <c r="AE18" s="51" t="str">
        <f>ข้อมูลกิจกรรม!O18</f>
        <v/>
      </c>
      <c r="AF18" s="126" t="str">
        <f>'06'!GD19</f>
        <v/>
      </c>
      <c r="AG18" s="51" t="str">
        <f>ข้อมูลกิจกรรม!P18</f>
        <v/>
      </c>
      <c r="AH18" s="51" t="e">
        <f>ข้อมูลกิจกรรม!#REF!</f>
        <v>#REF!</v>
      </c>
      <c r="AI18" s="51" t="e">
        <f>ข้อมูลกิจกรรม!#REF!</f>
        <v>#REF!</v>
      </c>
      <c r="AJ18" s="127" t="str">
        <f>'05'!CW19</f>
        <v/>
      </c>
      <c r="AK18" s="38" t="str">
        <f>ข้อมูลกิจกรรม!$V18</f>
        <v/>
      </c>
      <c r="AL18" s="38" t="str">
        <f>IF(กิจกรรมพัฒนาผู้เรียน!J19="","",กิจกรรมพัฒนาผู้เรียน!J19)</f>
        <v/>
      </c>
      <c r="AM18" s="51" t="str">
        <f t="shared" si="0"/>
        <v/>
      </c>
    </row>
    <row r="19" spans="1:39" s="26" customFormat="1" ht="15.95" customHeight="1">
      <c r="A19" s="51">
        <v>15</v>
      </c>
      <c r="B19" s="53">
        <f>'03'!B19</f>
        <v>2427</v>
      </c>
      <c r="C19" s="54" t="str">
        <f>'03'!C19</f>
        <v>เด็กชายเอกรัตน์  ศุกประเสริฐ</v>
      </c>
      <c r="D19" s="51" t="str">
        <f>'04'!J20</f>
        <v/>
      </c>
      <c r="E19" s="51" t="str">
        <f>'04'!Q20</f>
        <v/>
      </c>
      <c r="F19" s="51" t="str">
        <f>'04'!X20</f>
        <v/>
      </c>
      <c r="G19" s="51" t="str">
        <f>'04'!AE20</f>
        <v/>
      </c>
      <c r="H19" s="51" t="str">
        <f>'04'!AL20</f>
        <v/>
      </c>
      <c r="I19" s="51" t="str">
        <f>'04'!AS20</f>
        <v/>
      </c>
      <c r="J19" s="51" t="str">
        <f>'04'!AZ20</f>
        <v/>
      </c>
      <c r="K19" s="51" t="str">
        <f>'04'!BG20</f>
        <v/>
      </c>
      <c r="L19" s="51" t="str">
        <f>'04'!BN20</f>
        <v/>
      </c>
      <c r="M19" s="51" t="str">
        <f>'04'!BU20</f>
        <v/>
      </c>
      <c r="N19" s="51" t="str">
        <f>'04'!CB20</f>
        <v/>
      </c>
      <c r="O19" s="51" t="str">
        <f>'04'!CI20</f>
        <v/>
      </c>
      <c r="P19" s="51" t="str">
        <f>'04'!CP20</f>
        <v/>
      </c>
      <c r="Q19" s="51" t="str">
        <f>'04'!CW20</f>
        <v/>
      </c>
      <c r="R19" s="51" t="str">
        <f>'04'!DD20</f>
        <v/>
      </c>
      <c r="S19" s="57" t="str">
        <f>'022'!AJ19</f>
        <v/>
      </c>
      <c r="T19" s="51" t="str">
        <f>ข้อมูลกิจกรรม!D19</f>
        <v/>
      </c>
      <c r="U19" s="51" t="str">
        <f>ข้อมูลกิจกรรม!E19</f>
        <v/>
      </c>
      <c r="V19" s="51" t="str">
        <f>ข้อมูลกิจกรรม!F19</f>
        <v/>
      </c>
      <c r="W19" s="51" t="str">
        <f>ข้อมูลกิจกรรม!G19</f>
        <v/>
      </c>
      <c r="X19" s="51" t="str">
        <f>ข้อมูลกิจกรรม!H19</f>
        <v/>
      </c>
      <c r="Y19" s="51" t="str">
        <f>ข้อมูลกิจกรรม!I19</f>
        <v/>
      </c>
      <c r="Z19" s="51" t="str">
        <f>ข้อมูลกิจกรรม!J19</f>
        <v/>
      </c>
      <c r="AA19" s="51" t="str">
        <f>ข้อมูลกิจกรรม!K19</f>
        <v/>
      </c>
      <c r="AB19" s="51" t="str">
        <f>ข้อมูลกิจกรรม!L19</f>
        <v/>
      </c>
      <c r="AC19" s="51" t="str">
        <f>ข้อมูลกิจกรรม!M19</f>
        <v/>
      </c>
      <c r="AD19" s="51" t="str">
        <f>ข้อมูลกิจกรรม!N19</f>
        <v/>
      </c>
      <c r="AE19" s="51" t="str">
        <f>ข้อมูลกิจกรรม!O19</f>
        <v/>
      </c>
      <c r="AF19" s="126" t="str">
        <f>'06'!GD20</f>
        <v/>
      </c>
      <c r="AG19" s="51" t="str">
        <f>ข้อมูลกิจกรรม!P19</f>
        <v/>
      </c>
      <c r="AH19" s="51" t="e">
        <f>ข้อมูลกิจกรรม!#REF!</f>
        <v>#REF!</v>
      </c>
      <c r="AI19" s="51" t="e">
        <f>ข้อมูลกิจกรรม!#REF!</f>
        <v>#REF!</v>
      </c>
      <c r="AJ19" s="127" t="str">
        <f>'05'!CW20</f>
        <v/>
      </c>
      <c r="AK19" s="38" t="str">
        <f>ข้อมูลกิจกรรม!$V19</f>
        <v/>
      </c>
      <c r="AL19" s="38" t="str">
        <f>IF(กิจกรรมพัฒนาผู้เรียน!J20="","",กิจกรรมพัฒนาผู้เรียน!J20)</f>
        <v/>
      </c>
      <c r="AM19" s="51" t="str">
        <f t="shared" si="0"/>
        <v/>
      </c>
    </row>
    <row r="20" spans="1:39" s="26" customFormat="1" ht="15.95" customHeight="1">
      <c r="A20" s="51">
        <v>16</v>
      </c>
      <c r="B20" s="53">
        <f>'03'!B20</f>
        <v>2428</v>
      </c>
      <c r="C20" s="54" t="str">
        <f>'03'!C20</f>
        <v>เด็กชายจารุวัฒน์  จั่นหนู</v>
      </c>
      <c r="D20" s="51" t="str">
        <f>'04'!J21</f>
        <v/>
      </c>
      <c r="E20" s="51" t="str">
        <f>'04'!Q21</f>
        <v/>
      </c>
      <c r="F20" s="51" t="str">
        <f>'04'!X21</f>
        <v/>
      </c>
      <c r="G20" s="51" t="str">
        <f>'04'!AE21</f>
        <v/>
      </c>
      <c r="H20" s="51" t="str">
        <f>'04'!AL21</f>
        <v/>
      </c>
      <c r="I20" s="51" t="str">
        <f>'04'!AS21</f>
        <v/>
      </c>
      <c r="J20" s="51" t="str">
        <f>'04'!AZ21</f>
        <v/>
      </c>
      <c r="K20" s="51" t="str">
        <f>'04'!BG21</f>
        <v/>
      </c>
      <c r="L20" s="51" t="str">
        <f>'04'!BN21</f>
        <v/>
      </c>
      <c r="M20" s="51" t="str">
        <f>'04'!BU21</f>
        <v/>
      </c>
      <c r="N20" s="51" t="str">
        <f>'04'!CB21</f>
        <v/>
      </c>
      <c r="O20" s="51" t="str">
        <f>'04'!CI21</f>
        <v/>
      </c>
      <c r="P20" s="51" t="str">
        <f>'04'!CP21</f>
        <v/>
      </c>
      <c r="Q20" s="51" t="str">
        <f>'04'!CW21</f>
        <v/>
      </c>
      <c r="R20" s="51" t="str">
        <f>'04'!DD21</f>
        <v/>
      </c>
      <c r="S20" s="57" t="str">
        <f>'022'!AJ20</f>
        <v/>
      </c>
      <c r="T20" s="51" t="str">
        <f>ข้อมูลกิจกรรม!D20</f>
        <v/>
      </c>
      <c r="U20" s="51" t="str">
        <f>ข้อมูลกิจกรรม!E20</f>
        <v/>
      </c>
      <c r="V20" s="51" t="str">
        <f>ข้อมูลกิจกรรม!F20</f>
        <v/>
      </c>
      <c r="W20" s="51" t="str">
        <f>ข้อมูลกิจกรรม!G20</f>
        <v/>
      </c>
      <c r="X20" s="51" t="str">
        <f>ข้อมูลกิจกรรม!H20</f>
        <v/>
      </c>
      <c r="Y20" s="51" t="str">
        <f>ข้อมูลกิจกรรม!I20</f>
        <v/>
      </c>
      <c r="Z20" s="51" t="str">
        <f>ข้อมูลกิจกรรม!J20</f>
        <v/>
      </c>
      <c r="AA20" s="51" t="str">
        <f>ข้อมูลกิจกรรม!K20</f>
        <v/>
      </c>
      <c r="AB20" s="51" t="str">
        <f>ข้อมูลกิจกรรม!L20</f>
        <v/>
      </c>
      <c r="AC20" s="51" t="str">
        <f>ข้อมูลกิจกรรม!M20</f>
        <v/>
      </c>
      <c r="AD20" s="51" t="str">
        <f>ข้อมูลกิจกรรม!N20</f>
        <v/>
      </c>
      <c r="AE20" s="51" t="str">
        <f>ข้อมูลกิจกรรม!O20</f>
        <v/>
      </c>
      <c r="AF20" s="126" t="str">
        <f>'06'!GD21</f>
        <v/>
      </c>
      <c r="AG20" s="51" t="str">
        <f>ข้อมูลกิจกรรม!P20</f>
        <v/>
      </c>
      <c r="AH20" s="51" t="e">
        <f>ข้อมูลกิจกรรม!#REF!</f>
        <v>#REF!</v>
      </c>
      <c r="AI20" s="51" t="e">
        <f>ข้อมูลกิจกรรม!#REF!</f>
        <v>#REF!</v>
      </c>
      <c r="AJ20" s="127" t="str">
        <f>'05'!CW21</f>
        <v/>
      </c>
      <c r="AK20" s="38" t="str">
        <f>ข้อมูลกิจกรรม!$V20</f>
        <v/>
      </c>
      <c r="AL20" s="38" t="str">
        <f>IF(กิจกรรมพัฒนาผู้เรียน!J21="","",กิจกรรมพัฒนาผู้เรียน!J21)</f>
        <v/>
      </c>
      <c r="AM20" s="51" t="str">
        <f t="shared" si="0"/>
        <v/>
      </c>
    </row>
    <row r="21" spans="1:39" s="26" customFormat="1" ht="15.95" customHeight="1">
      <c r="A21" s="51">
        <v>17</v>
      </c>
      <c r="B21" s="53">
        <f>'03'!B21</f>
        <v>2484</v>
      </c>
      <c r="C21" s="54" t="str">
        <f>'03'!C21</f>
        <v>เด็กหญิงกวิสรา  ยอดย้อย</v>
      </c>
      <c r="D21" s="51" t="str">
        <f>'04'!J22</f>
        <v/>
      </c>
      <c r="E21" s="51" t="str">
        <f>'04'!Q22</f>
        <v/>
      </c>
      <c r="F21" s="51" t="str">
        <f>'04'!X22</f>
        <v/>
      </c>
      <c r="G21" s="51" t="str">
        <f>'04'!AE22</f>
        <v/>
      </c>
      <c r="H21" s="51" t="str">
        <f>'04'!AL22</f>
        <v/>
      </c>
      <c r="I21" s="51" t="str">
        <f>'04'!AS22</f>
        <v/>
      </c>
      <c r="J21" s="51" t="str">
        <f>'04'!AZ22</f>
        <v/>
      </c>
      <c r="K21" s="51" t="str">
        <f>'04'!BG22</f>
        <v/>
      </c>
      <c r="L21" s="51" t="str">
        <f>'04'!BN22</f>
        <v/>
      </c>
      <c r="M21" s="51" t="str">
        <f>'04'!BU22</f>
        <v/>
      </c>
      <c r="N21" s="51" t="str">
        <f>'04'!CB22</f>
        <v/>
      </c>
      <c r="O21" s="51" t="str">
        <f>'04'!CI22</f>
        <v/>
      </c>
      <c r="P21" s="51" t="str">
        <f>'04'!CP22</f>
        <v/>
      </c>
      <c r="Q21" s="51" t="str">
        <f>'04'!CW22</f>
        <v/>
      </c>
      <c r="R21" s="51" t="str">
        <f>'04'!DD22</f>
        <v/>
      </c>
      <c r="S21" s="57" t="str">
        <f>'022'!AJ21</f>
        <v/>
      </c>
      <c r="T21" s="51" t="str">
        <f>ข้อมูลกิจกรรม!D21</f>
        <v/>
      </c>
      <c r="U21" s="51" t="str">
        <f>ข้อมูลกิจกรรม!E21</f>
        <v/>
      </c>
      <c r="V21" s="51" t="str">
        <f>ข้อมูลกิจกรรม!F21</f>
        <v/>
      </c>
      <c r="W21" s="51" t="str">
        <f>ข้อมูลกิจกรรม!G21</f>
        <v/>
      </c>
      <c r="X21" s="51" t="str">
        <f>ข้อมูลกิจกรรม!H21</f>
        <v/>
      </c>
      <c r="Y21" s="51" t="str">
        <f>ข้อมูลกิจกรรม!I21</f>
        <v/>
      </c>
      <c r="Z21" s="51" t="str">
        <f>ข้อมูลกิจกรรม!J21</f>
        <v/>
      </c>
      <c r="AA21" s="51" t="str">
        <f>ข้อมูลกิจกรรม!K21</f>
        <v/>
      </c>
      <c r="AB21" s="51" t="str">
        <f>ข้อมูลกิจกรรม!L21</f>
        <v/>
      </c>
      <c r="AC21" s="51" t="str">
        <f>ข้อมูลกิจกรรม!M21</f>
        <v/>
      </c>
      <c r="AD21" s="51" t="str">
        <f>ข้อมูลกิจกรรม!N21</f>
        <v/>
      </c>
      <c r="AE21" s="51" t="str">
        <f>ข้อมูลกิจกรรม!O21</f>
        <v/>
      </c>
      <c r="AF21" s="126" t="str">
        <f>'06'!GD22</f>
        <v/>
      </c>
      <c r="AG21" s="51">
        <f>ข้อมูลกิจกรรม!P21</f>
        <v>0</v>
      </c>
      <c r="AH21" s="51" t="e">
        <f>ข้อมูลกิจกรรม!#REF!</f>
        <v>#REF!</v>
      </c>
      <c r="AI21" s="51" t="e">
        <f>ข้อมูลกิจกรรม!#REF!</f>
        <v>#REF!</v>
      </c>
      <c r="AJ21" s="127">
        <f>'05'!CW22</f>
        <v>0</v>
      </c>
      <c r="AK21" s="38" t="str">
        <f>ข้อมูลกิจกรรม!$V21</f>
        <v/>
      </c>
      <c r="AL21" s="38" t="str">
        <f>IF(กิจกรรมพัฒนาผู้เรียน!J22="","",กิจกรรมพัฒนาผู้เรียน!J22)</f>
        <v/>
      </c>
      <c r="AM21" s="51" t="str">
        <f t="shared" si="0"/>
        <v/>
      </c>
    </row>
    <row r="22" spans="1:39" s="26" customFormat="1" ht="15.95" customHeight="1">
      <c r="A22" s="51">
        <v>18</v>
      </c>
      <c r="B22" s="53">
        <f>'03'!B22</f>
        <v>2485</v>
      </c>
      <c r="C22" s="54" t="str">
        <f>'03'!C22</f>
        <v>เด็กชายกิตติคุณ  สิทธิกูล</v>
      </c>
      <c r="D22" s="51" t="str">
        <f>'04'!J23</f>
        <v/>
      </c>
      <c r="E22" s="51" t="str">
        <f>'04'!Q23</f>
        <v/>
      </c>
      <c r="F22" s="51" t="str">
        <f>'04'!X23</f>
        <v/>
      </c>
      <c r="G22" s="51" t="str">
        <f>'04'!AE23</f>
        <v/>
      </c>
      <c r="H22" s="51" t="str">
        <f>'04'!AL23</f>
        <v/>
      </c>
      <c r="I22" s="51" t="str">
        <f>'04'!AS23</f>
        <v/>
      </c>
      <c r="J22" s="51" t="str">
        <f>'04'!AZ23</f>
        <v/>
      </c>
      <c r="K22" s="51" t="str">
        <f>'04'!BG23</f>
        <v/>
      </c>
      <c r="L22" s="51" t="str">
        <f>'04'!BN23</f>
        <v/>
      </c>
      <c r="M22" s="51" t="str">
        <f>'04'!BU23</f>
        <v/>
      </c>
      <c r="N22" s="51" t="str">
        <f>'04'!CB23</f>
        <v/>
      </c>
      <c r="O22" s="51" t="str">
        <f>'04'!CI23</f>
        <v/>
      </c>
      <c r="P22" s="51" t="str">
        <f>'04'!CP23</f>
        <v/>
      </c>
      <c r="Q22" s="51" t="str">
        <f>'04'!CW23</f>
        <v/>
      </c>
      <c r="R22" s="51" t="str">
        <f>'04'!DD23</f>
        <v/>
      </c>
      <c r="S22" s="57" t="str">
        <f>'022'!AJ22</f>
        <v/>
      </c>
      <c r="T22" s="51" t="str">
        <f>ข้อมูลกิจกรรม!D22</f>
        <v/>
      </c>
      <c r="U22" s="51" t="str">
        <f>ข้อมูลกิจกรรม!E22</f>
        <v/>
      </c>
      <c r="V22" s="51" t="str">
        <f>ข้อมูลกิจกรรม!F22</f>
        <v/>
      </c>
      <c r="W22" s="51" t="str">
        <f>ข้อมูลกิจกรรม!G22</f>
        <v/>
      </c>
      <c r="X22" s="51" t="str">
        <f>ข้อมูลกิจกรรม!H22</f>
        <v/>
      </c>
      <c r="Y22" s="51" t="str">
        <f>ข้อมูลกิจกรรม!I22</f>
        <v/>
      </c>
      <c r="Z22" s="51" t="str">
        <f>ข้อมูลกิจกรรม!J22</f>
        <v/>
      </c>
      <c r="AA22" s="51" t="str">
        <f>ข้อมูลกิจกรรม!K22</f>
        <v/>
      </c>
      <c r="AB22" s="51" t="str">
        <f>ข้อมูลกิจกรรม!L22</f>
        <v/>
      </c>
      <c r="AC22" s="51" t="str">
        <f>ข้อมูลกิจกรรม!M22</f>
        <v/>
      </c>
      <c r="AD22" s="51" t="str">
        <f>ข้อมูลกิจกรรม!N22</f>
        <v/>
      </c>
      <c r="AE22" s="51" t="str">
        <f>ข้อมูลกิจกรรม!O22</f>
        <v/>
      </c>
      <c r="AF22" s="126" t="str">
        <f>'06'!GD23</f>
        <v/>
      </c>
      <c r="AG22" s="51">
        <f>ข้อมูลกิจกรรม!P22</f>
        <v>0</v>
      </c>
      <c r="AH22" s="51" t="e">
        <f>ข้อมูลกิจกรรม!#REF!</f>
        <v>#REF!</v>
      </c>
      <c r="AI22" s="51" t="e">
        <f>ข้อมูลกิจกรรม!#REF!</f>
        <v>#REF!</v>
      </c>
      <c r="AJ22" s="127">
        <f>'05'!CW23</f>
        <v>0</v>
      </c>
      <c r="AK22" s="38" t="str">
        <f>ข้อมูลกิจกรรม!$V22</f>
        <v/>
      </c>
      <c r="AL22" s="38" t="str">
        <f>IF(กิจกรรมพัฒนาผู้เรียน!J23="","",กิจกรรมพัฒนาผู้เรียน!J23)</f>
        <v/>
      </c>
      <c r="AM22" s="51" t="str">
        <f t="shared" si="0"/>
        <v/>
      </c>
    </row>
    <row r="23" spans="1:39" s="26" customFormat="1" ht="15.95" customHeight="1">
      <c r="A23" s="51">
        <v>19</v>
      </c>
      <c r="B23" s="53">
        <f>'03'!B23</f>
        <v>2486</v>
      </c>
      <c r="C23" s="54" t="str">
        <f>'03'!C23</f>
        <v>เด็กชายปรัตถกร  พูลพิพัฒน์</v>
      </c>
      <c r="D23" s="51" t="str">
        <f>'04'!J24</f>
        <v/>
      </c>
      <c r="E23" s="51" t="str">
        <f>'04'!Q24</f>
        <v/>
      </c>
      <c r="F23" s="51" t="str">
        <f>'04'!X24</f>
        <v/>
      </c>
      <c r="G23" s="51" t="str">
        <f>'04'!AE24</f>
        <v/>
      </c>
      <c r="H23" s="51" t="str">
        <f>'04'!AL24</f>
        <v/>
      </c>
      <c r="I23" s="51" t="str">
        <f>'04'!AS24</f>
        <v/>
      </c>
      <c r="J23" s="51" t="str">
        <f>'04'!AZ24</f>
        <v/>
      </c>
      <c r="K23" s="51" t="str">
        <f>'04'!BG24</f>
        <v/>
      </c>
      <c r="L23" s="51" t="str">
        <f>'04'!BN24</f>
        <v/>
      </c>
      <c r="M23" s="51" t="str">
        <f>'04'!BU24</f>
        <v/>
      </c>
      <c r="N23" s="51" t="str">
        <f>'04'!CB24</f>
        <v/>
      </c>
      <c r="O23" s="51" t="str">
        <f>'04'!CI24</f>
        <v/>
      </c>
      <c r="P23" s="51" t="str">
        <f>'04'!CP24</f>
        <v/>
      </c>
      <c r="Q23" s="51" t="str">
        <f>'04'!CW24</f>
        <v/>
      </c>
      <c r="R23" s="51" t="str">
        <f>'04'!DD24</f>
        <v/>
      </c>
      <c r="S23" s="57" t="str">
        <f>'022'!AJ23</f>
        <v/>
      </c>
      <c r="T23" s="51" t="str">
        <f>ข้อมูลกิจกรรม!D23</f>
        <v/>
      </c>
      <c r="U23" s="51" t="str">
        <f>ข้อมูลกิจกรรม!E23</f>
        <v/>
      </c>
      <c r="V23" s="51" t="str">
        <f>ข้อมูลกิจกรรม!F23</f>
        <v/>
      </c>
      <c r="W23" s="51" t="str">
        <f>ข้อมูลกิจกรรม!G23</f>
        <v/>
      </c>
      <c r="X23" s="51" t="str">
        <f>ข้อมูลกิจกรรม!H23</f>
        <v/>
      </c>
      <c r="Y23" s="51" t="str">
        <f>ข้อมูลกิจกรรม!I23</f>
        <v/>
      </c>
      <c r="Z23" s="51" t="str">
        <f>ข้อมูลกิจกรรม!J23</f>
        <v/>
      </c>
      <c r="AA23" s="51" t="str">
        <f>ข้อมูลกิจกรรม!K23</f>
        <v/>
      </c>
      <c r="AB23" s="51" t="str">
        <f>ข้อมูลกิจกรรม!L23</f>
        <v/>
      </c>
      <c r="AC23" s="51" t="str">
        <f>ข้อมูลกิจกรรม!M23</f>
        <v/>
      </c>
      <c r="AD23" s="51" t="str">
        <f>ข้อมูลกิจกรรม!N23</f>
        <v/>
      </c>
      <c r="AE23" s="51" t="str">
        <f>ข้อมูลกิจกรรม!O23</f>
        <v/>
      </c>
      <c r="AF23" s="126" t="str">
        <f>'06'!GD24</f>
        <v/>
      </c>
      <c r="AG23" s="51" t="str">
        <f>ข้อมูลกิจกรรม!P23</f>
        <v/>
      </c>
      <c r="AH23" s="51" t="e">
        <f>ข้อมูลกิจกรรม!#REF!</f>
        <v>#REF!</v>
      </c>
      <c r="AI23" s="51" t="e">
        <f>ข้อมูลกิจกรรม!#REF!</f>
        <v>#REF!</v>
      </c>
      <c r="AJ23" s="127" t="str">
        <f>'05'!CW24</f>
        <v/>
      </c>
      <c r="AK23" s="38" t="str">
        <f>ข้อมูลกิจกรรม!$V23</f>
        <v/>
      </c>
      <c r="AL23" s="38" t="str">
        <f>IF(กิจกรรมพัฒนาผู้เรียน!J24="","",กิจกรรมพัฒนาผู้เรียน!J24)</f>
        <v/>
      </c>
      <c r="AM23" s="51" t="str">
        <f t="shared" si="0"/>
        <v/>
      </c>
    </row>
    <row r="24" spans="1:39" s="26" customFormat="1" ht="15.95" customHeight="1">
      <c r="A24" s="51">
        <v>20</v>
      </c>
      <c r="B24" s="53" t="str">
        <f>'03'!B24</f>
        <v/>
      </c>
      <c r="C24" s="54" t="str">
        <f>'03'!C24</f>
        <v/>
      </c>
      <c r="D24" s="51" t="str">
        <f>'04'!J25</f>
        <v/>
      </c>
      <c r="E24" s="51" t="str">
        <f>'04'!Q25</f>
        <v/>
      </c>
      <c r="F24" s="51" t="str">
        <f>'04'!X25</f>
        <v/>
      </c>
      <c r="G24" s="51" t="str">
        <f>'04'!AE25</f>
        <v/>
      </c>
      <c r="H24" s="51" t="str">
        <f>'04'!AL25</f>
        <v/>
      </c>
      <c r="I24" s="51" t="str">
        <f>'04'!AS25</f>
        <v/>
      </c>
      <c r="J24" s="51" t="str">
        <f>'04'!AZ25</f>
        <v/>
      </c>
      <c r="K24" s="51" t="str">
        <f>'04'!BG25</f>
        <v/>
      </c>
      <c r="L24" s="51" t="str">
        <f>'04'!BN25</f>
        <v/>
      </c>
      <c r="M24" s="51" t="str">
        <f>'04'!BU25</f>
        <v/>
      </c>
      <c r="N24" s="51" t="str">
        <f>'04'!CB25</f>
        <v/>
      </c>
      <c r="O24" s="51" t="str">
        <f>'04'!CI25</f>
        <v/>
      </c>
      <c r="P24" s="51" t="str">
        <f>'04'!CP25</f>
        <v/>
      </c>
      <c r="Q24" s="51" t="str">
        <f>'04'!CW25</f>
        <v/>
      </c>
      <c r="R24" s="51" t="str">
        <f>'04'!DD25</f>
        <v/>
      </c>
      <c r="S24" s="57" t="str">
        <f>'022'!AJ24</f>
        <v/>
      </c>
      <c r="T24" s="51" t="str">
        <f>ข้อมูลกิจกรรม!D24</f>
        <v/>
      </c>
      <c r="U24" s="51" t="str">
        <f>ข้อมูลกิจกรรม!E24</f>
        <v/>
      </c>
      <c r="V24" s="51" t="str">
        <f>ข้อมูลกิจกรรม!F24</f>
        <v/>
      </c>
      <c r="W24" s="51" t="str">
        <f>ข้อมูลกิจกรรม!G24</f>
        <v/>
      </c>
      <c r="X24" s="51" t="str">
        <f>ข้อมูลกิจกรรม!H24</f>
        <v/>
      </c>
      <c r="Y24" s="51" t="str">
        <f>ข้อมูลกิจกรรม!I24</f>
        <v/>
      </c>
      <c r="Z24" s="51" t="str">
        <f>ข้อมูลกิจกรรม!J24</f>
        <v/>
      </c>
      <c r="AA24" s="51" t="str">
        <f>ข้อมูลกิจกรรม!K24</f>
        <v/>
      </c>
      <c r="AB24" s="51" t="str">
        <f>ข้อมูลกิจกรรม!L24</f>
        <v/>
      </c>
      <c r="AC24" s="51" t="str">
        <f>ข้อมูลกิจกรรม!M24</f>
        <v/>
      </c>
      <c r="AD24" s="51" t="str">
        <f>ข้อมูลกิจกรรม!N24</f>
        <v/>
      </c>
      <c r="AE24" s="51" t="str">
        <f>ข้อมูลกิจกรรม!O24</f>
        <v/>
      </c>
      <c r="AF24" s="126" t="str">
        <f>'06'!GD25</f>
        <v/>
      </c>
      <c r="AG24" s="51" t="str">
        <f>ข้อมูลกิจกรรม!P24</f>
        <v/>
      </c>
      <c r="AH24" s="51" t="e">
        <f>ข้อมูลกิจกรรม!#REF!</f>
        <v>#REF!</v>
      </c>
      <c r="AI24" s="51" t="e">
        <f>ข้อมูลกิจกรรม!#REF!</f>
        <v>#REF!</v>
      </c>
      <c r="AJ24" s="127" t="str">
        <f>'05'!CW25</f>
        <v/>
      </c>
      <c r="AK24" s="38" t="str">
        <f>ข้อมูลกิจกรรม!$V24</f>
        <v/>
      </c>
      <c r="AL24" s="38" t="str">
        <f>IF(กิจกรรมพัฒนาผู้เรียน!J25="","",กิจกรรมพัฒนาผู้เรียน!J25)</f>
        <v/>
      </c>
      <c r="AM24" s="51" t="str">
        <f t="shared" si="0"/>
        <v/>
      </c>
    </row>
    <row r="25" spans="1:39" s="26" customFormat="1" ht="15.95" customHeight="1">
      <c r="A25" s="51">
        <v>21</v>
      </c>
      <c r="B25" s="53" t="str">
        <f>'03'!B25</f>
        <v/>
      </c>
      <c r="C25" s="54" t="str">
        <f>'03'!C25</f>
        <v/>
      </c>
      <c r="D25" s="51" t="str">
        <f>'04'!J26</f>
        <v/>
      </c>
      <c r="E25" s="51" t="str">
        <f>'04'!Q26</f>
        <v/>
      </c>
      <c r="F25" s="51" t="str">
        <f>'04'!X26</f>
        <v/>
      </c>
      <c r="G25" s="51" t="str">
        <f>'04'!AE26</f>
        <v/>
      </c>
      <c r="H25" s="51" t="str">
        <f>'04'!AL26</f>
        <v/>
      </c>
      <c r="I25" s="51" t="str">
        <f>'04'!AS26</f>
        <v/>
      </c>
      <c r="J25" s="51" t="str">
        <f>'04'!AZ26</f>
        <v/>
      </c>
      <c r="K25" s="51" t="str">
        <f>'04'!BG26</f>
        <v/>
      </c>
      <c r="L25" s="51" t="str">
        <f>'04'!BN26</f>
        <v/>
      </c>
      <c r="M25" s="51" t="str">
        <f>'04'!BU26</f>
        <v/>
      </c>
      <c r="N25" s="51" t="str">
        <f>'04'!CB26</f>
        <v/>
      </c>
      <c r="O25" s="51" t="str">
        <f>'04'!CI26</f>
        <v/>
      </c>
      <c r="P25" s="51" t="str">
        <f>'04'!CP26</f>
        <v/>
      </c>
      <c r="Q25" s="51" t="str">
        <f>'04'!CW26</f>
        <v/>
      </c>
      <c r="R25" s="51" t="str">
        <f>'04'!DD26</f>
        <v/>
      </c>
      <c r="S25" s="57" t="str">
        <f>'022'!AJ25</f>
        <v/>
      </c>
      <c r="T25" s="51" t="str">
        <f>ข้อมูลกิจกรรม!D25</f>
        <v/>
      </c>
      <c r="U25" s="51" t="str">
        <f>ข้อมูลกิจกรรม!E25</f>
        <v/>
      </c>
      <c r="V25" s="51" t="str">
        <f>ข้อมูลกิจกรรม!F25</f>
        <v/>
      </c>
      <c r="W25" s="51" t="str">
        <f>ข้อมูลกิจกรรม!G25</f>
        <v/>
      </c>
      <c r="X25" s="51" t="str">
        <f>ข้อมูลกิจกรรม!H25</f>
        <v/>
      </c>
      <c r="Y25" s="51" t="str">
        <f>ข้อมูลกิจกรรม!I25</f>
        <v/>
      </c>
      <c r="Z25" s="51" t="str">
        <f>ข้อมูลกิจกรรม!J25</f>
        <v/>
      </c>
      <c r="AA25" s="51" t="str">
        <f>ข้อมูลกิจกรรม!K25</f>
        <v/>
      </c>
      <c r="AB25" s="51" t="str">
        <f>ข้อมูลกิจกรรม!L25</f>
        <v/>
      </c>
      <c r="AC25" s="51" t="str">
        <f>ข้อมูลกิจกรรม!M25</f>
        <v/>
      </c>
      <c r="AD25" s="51" t="str">
        <f>ข้อมูลกิจกรรม!N25</f>
        <v/>
      </c>
      <c r="AE25" s="51" t="str">
        <f>ข้อมูลกิจกรรม!O25</f>
        <v/>
      </c>
      <c r="AF25" s="126" t="str">
        <f>'06'!GD26</f>
        <v/>
      </c>
      <c r="AG25" s="51" t="str">
        <f>ข้อมูลกิจกรรม!P25</f>
        <v/>
      </c>
      <c r="AH25" s="51" t="e">
        <f>ข้อมูลกิจกรรม!#REF!</f>
        <v>#REF!</v>
      </c>
      <c r="AI25" s="51" t="e">
        <f>ข้อมูลกิจกรรม!#REF!</f>
        <v>#REF!</v>
      </c>
      <c r="AJ25" s="127" t="str">
        <f>'05'!CW26</f>
        <v/>
      </c>
      <c r="AK25" s="38" t="str">
        <f>ข้อมูลกิจกรรม!$V25</f>
        <v/>
      </c>
      <c r="AL25" s="38" t="str">
        <f>IF(กิจกรรมพัฒนาผู้เรียน!J26="","",กิจกรรมพัฒนาผู้เรียน!J26)</f>
        <v/>
      </c>
      <c r="AM25" s="51" t="str">
        <f t="shared" si="0"/>
        <v/>
      </c>
    </row>
    <row r="26" spans="1:39" s="26" customFormat="1" ht="15.95" customHeight="1">
      <c r="A26" s="51">
        <v>22</v>
      </c>
      <c r="B26" s="53" t="str">
        <f>'03'!B26</f>
        <v/>
      </c>
      <c r="C26" s="54" t="str">
        <f>'03'!C26</f>
        <v/>
      </c>
      <c r="D26" s="51" t="str">
        <f>'04'!J27</f>
        <v/>
      </c>
      <c r="E26" s="51" t="str">
        <f>'04'!Q27</f>
        <v/>
      </c>
      <c r="F26" s="51" t="str">
        <f>'04'!X27</f>
        <v/>
      </c>
      <c r="G26" s="51" t="str">
        <f>'04'!AE27</f>
        <v/>
      </c>
      <c r="H26" s="51" t="str">
        <f>'04'!AL27</f>
        <v/>
      </c>
      <c r="I26" s="51" t="str">
        <f>'04'!AS27</f>
        <v/>
      </c>
      <c r="J26" s="51" t="str">
        <f>'04'!AZ27</f>
        <v/>
      </c>
      <c r="K26" s="51" t="str">
        <f>'04'!BG27</f>
        <v/>
      </c>
      <c r="L26" s="51" t="str">
        <f>'04'!BN27</f>
        <v/>
      </c>
      <c r="M26" s="51" t="str">
        <f>'04'!BU27</f>
        <v/>
      </c>
      <c r="N26" s="51" t="str">
        <f>'04'!CB27</f>
        <v/>
      </c>
      <c r="O26" s="51" t="str">
        <f>'04'!CI27</f>
        <v/>
      </c>
      <c r="P26" s="51" t="str">
        <f>'04'!CP27</f>
        <v/>
      </c>
      <c r="Q26" s="51" t="str">
        <f>'04'!CW27</f>
        <v/>
      </c>
      <c r="R26" s="51" t="str">
        <f>'04'!DD27</f>
        <v/>
      </c>
      <c r="S26" s="57" t="str">
        <f>'022'!AJ26</f>
        <v/>
      </c>
      <c r="T26" s="51" t="str">
        <f>ข้อมูลกิจกรรม!D26</f>
        <v/>
      </c>
      <c r="U26" s="51" t="str">
        <f>ข้อมูลกิจกรรม!E26</f>
        <v/>
      </c>
      <c r="V26" s="51" t="str">
        <f>ข้อมูลกิจกรรม!F26</f>
        <v/>
      </c>
      <c r="W26" s="51" t="str">
        <f>ข้อมูลกิจกรรม!G26</f>
        <v/>
      </c>
      <c r="X26" s="51" t="str">
        <f>ข้อมูลกิจกรรม!H26</f>
        <v/>
      </c>
      <c r="Y26" s="51" t="str">
        <f>ข้อมูลกิจกรรม!I26</f>
        <v/>
      </c>
      <c r="Z26" s="51" t="str">
        <f>ข้อมูลกิจกรรม!J26</f>
        <v/>
      </c>
      <c r="AA26" s="51" t="str">
        <f>ข้อมูลกิจกรรม!K26</f>
        <v/>
      </c>
      <c r="AB26" s="51" t="str">
        <f>ข้อมูลกิจกรรม!L26</f>
        <v/>
      </c>
      <c r="AC26" s="51" t="str">
        <f>ข้อมูลกิจกรรม!M26</f>
        <v/>
      </c>
      <c r="AD26" s="51" t="str">
        <f>ข้อมูลกิจกรรม!N26</f>
        <v/>
      </c>
      <c r="AE26" s="51" t="str">
        <f>ข้อมูลกิจกรรม!O26</f>
        <v/>
      </c>
      <c r="AF26" s="126" t="str">
        <f>'06'!GD27</f>
        <v/>
      </c>
      <c r="AG26" s="51" t="str">
        <f>ข้อมูลกิจกรรม!P26</f>
        <v/>
      </c>
      <c r="AH26" s="51" t="e">
        <f>ข้อมูลกิจกรรม!#REF!</f>
        <v>#REF!</v>
      </c>
      <c r="AI26" s="51" t="e">
        <f>ข้อมูลกิจกรรม!#REF!</f>
        <v>#REF!</v>
      </c>
      <c r="AJ26" s="127" t="str">
        <f>'05'!CW27</f>
        <v/>
      </c>
      <c r="AK26" s="38" t="str">
        <f>ข้อมูลกิจกรรม!$V26</f>
        <v/>
      </c>
      <c r="AL26" s="38" t="str">
        <f>IF(กิจกรรมพัฒนาผู้เรียน!J27="","",กิจกรรมพัฒนาผู้เรียน!J27)</f>
        <v/>
      </c>
      <c r="AM26" s="51" t="str">
        <f t="shared" si="0"/>
        <v/>
      </c>
    </row>
    <row r="27" spans="1:39" s="26" customFormat="1" ht="15.95" customHeight="1">
      <c r="A27" s="51">
        <v>23</v>
      </c>
      <c r="B27" s="53" t="str">
        <f>'03'!B27</f>
        <v/>
      </c>
      <c r="C27" s="54" t="str">
        <f>'03'!C27</f>
        <v/>
      </c>
      <c r="D27" s="51" t="str">
        <f>'04'!J28</f>
        <v/>
      </c>
      <c r="E27" s="51" t="str">
        <f>'04'!Q28</f>
        <v/>
      </c>
      <c r="F27" s="51" t="str">
        <f>'04'!X28</f>
        <v/>
      </c>
      <c r="G27" s="51" t="str">
        <f>'04'!AE28</f>
        <v/>
      </c>
      <c r="H27" s="51" t="str">
        <f>'04'!AL28</f>
        <v/>
      </c>
      <c r="I27" s="51" t="str">
        <f>'04'!AS28</f>
        <v/>
      </c>
      <c r="J27" s="51" t="str">
        <f>'04'!AZ28</f>
        <v/>
      </c>
      <c r="K27" s="51" t="str">
        <f>'04'!BG28</f>
        <v/>
      </c>
      <c r="L27" s="51" t="str">
        <f>'04'!BN28</f>
        <v/>
      </c>
      <c r="M27" s="51" t="str">
        <f>'04'!BU28</f>
        <v/>
      </c>
      <c r="N27" s="51" t="str">
        <f>'04'!CB28</f>
        <v/>
      </c>
      <c r="O27" s="51" t="str">
        <f>'04'!CI28</f>
        <v/>
      </c>
      <c r="P27" s="51" t="str">
        <f>'04'!CP28</f>
        <v/>
      </c>
      <c r="Q27" s="51" t="str">
        <f>'04'!CW28</f>
        <v/>
      </c>
      <c r="R27" s="51" t="str">
        <f>'04'!DD28</f>
        <v/>
      </c>
      <c r="S27" s="57" t="str">
        <f>'022'!AJ27</f>
        <v/>
      </c>
      <c r="T27" s="51" t="str">
        <f>ข้อมูลกิจกรรม!D27</f>
        <v/>
      </c>
      <c r="U27" s="51" t="str">
        <f>ข้อมูลกิจกรรม!E27</f>
        <v/>
      </c>
      <c r="V27" s="51" t="str">
        <f>ข้อมูลกิจกรรม!F27</f>
        <v/>
      </c>
      <c r="W27" s="51" t="str">
        <f>ข้อมูลกิจกรรม!G27</f>
        <v/>
      </c>
      <c r="X27" s="51" t="str">
        <f>ข้อมูลกิจกรรม!H27</f>
        <v/>
      </c>
      <c r="Y27" s="51" t="str">
        <f>ข้อมูลกิจกรรม!I27</f>
        <v/>
      </c>
      <c r="Z27" s="51" t="str">
        <f>ข้อมูลกิจกรรม!J27</f>
        <v/>
      </c>
      <c r="AA27" s="51" t="str">
        <f>ข้อมูลกิจกรรม!K27</f>
        <v/>
      </c>
      <c r="AB27" s="51" t="str">
        <f>ข้อมูลกิจกรรม!L27</f>
        <v/>
      </c>
      <c r="AC27" s="51" t="str">
        <f>ข้อมูลกิจกรรม!M27</f>
        <v/>
      </c>
      <c r="AD27" s="51" t="str">
        <f>ข้อมูลกิจกรรม!N27</f>
        <v/>
      </c>
      <c r="AE27" s="51" t="str">
        <f>ข้อมูลกิจกรรม!O27</f>
        <v/>
      </c>
      <c r="AF27" s="126" t="str">
        <f>'06'!GD28</f>
        <v/>
      </c>
      <c r="AG27" s="51" t="str">
        <f>ข้อมูลกิจกรรม!P27</f>
        <v/>
      </c>
      <c r="AH27" s="51" t="e">
        <f>ข้อมูลกิจกรรม!#REF!</f>
        <v>#REF!</v>
      </c>
      <c r="AI27" s="51" t="e">
        <f>ข้อมูลกิจกรรม!#REF!</f>
        <v>#REF!</v>
      </c>
      <c r="AJ27" s="127" t="str">
        <f>'05'!CW28</f>
        <v/>
      </c>
      <c r="AK27" s="38" t="str">
        <f>ข้อมูลกิจกรรม!$V27</f>
        <v/>
      </c>
      <c r="AL27" s="38" t="str">
        <f>IF(กิจกรรมพัฒนาผู้เรียน!J28="","",กิจกรรมพัฒนาผู้เรียน!J28)</f>
        <v/>
      </c>
      <c r="AM27" s="51" t="str">
        <f t="shared" si="0"/>
        <v/>
      </c>
    </row>
    <row r="28" spans="1:39" s="26" customFormat="1" ht="15.95" customHeight="1">
      <c r="A28" s="51">
        <v>24</v>
      </c>
      <c r="B28" s="53" t="str">
        <f>'03'!B28</f>
        <v/>
      </c>
      <c r="C28" s="54" t="str">
        <f>'03'!C28</f>
        <v/>
      </c>
      <c r="D28" s="51" t="str">
        <f>'04'!J29</f>
        <v/>
      </c>
      <c r="E28" s="51" t="str">
        <f>'04'!Q29</f>
        <v/>
      </c>
      <c r="F28" s="51" t="str">
        <f>'04'!X29</f>
        <v/>
      </c>
      <c r="G28" s="51" t="str">
        <f>'04'!AE29</f>
        <v/>
      </c>
      <c r="H28" s="51" t="str">
        <f>'04'!AL29</f>
        <v/>
      </c>
      <c r="I28" s="51" t="str">
        <f>'04'!AS29</f>
        <v/>
      </c>
      <c r="J28" s="51" t="str">
        <f>'04'!AZ29</f>
        <v/>
      </c>
      <c r="K28" s="51" t="str">
        <f>'04'!BG29</f>
        <v/>
      </c>
      <c r="L28" s="51" t="str">
        <f>'04'!BN29</f>
        <v/>
      </c>
      <c r="M28" s="51" t="str">
        <f>'04'!BU29</f>
        <v/>
      </c>
      <c r="N28" s="51" t="str">
        <f>'04'!CB29</f>
        <v/>
      </c>
      <c r="O28" s="51" t="str">
        <f>'04'!CI29</f>
        <v/>
      </c>
      <c r="P28" s="51" t="str">
        <f>'04'!CP29</f>
        <v/>
      </c>
      <c r="Q28" s="51" t="str">
        <f>'04'!CW29</f>
        <v/>
      </c>
      <c r="R28" s="51" t="str">
        <f>'04'!DD29</f>
        <v/>
      </c>
      <c r="S28" s="57" t="str">
        <f>'022'!AJ28</f>
        <v/>
      </c>
      <c r="T28" s="51" t="str">
        <f>ข้อมูลกิจกรรม!D28</f>
        <v/>
      </c>
      <c r="U28" s="51" t="str">
        <f>ข้อมูลกิจกรรม!E28</f>
        <v/>
      </c>
      <c r="V28" s="51" t="str">
        <f>ข้อมูลกิจกรรม!F28</f>
        <v/>
      </c>
      <c r="W28" s="51" t="str">
        <f>ข้อมูลกิจกรรม!G28</f>
        <v/>
      </c>
      <c r="X28" s="51" t="str">
        <f>ข้อมูลกิจกรรม!H28</f>
        <v/>
      </c>
      <c r="Y28" s="51" t="str">
        <f>ข้อมูลกิจกรรม!I28</f>
        <v/>
      </c>
      <c r="Z28" s="51" t="str">
        <f>ข้อมูลกิจกรรม!J28</f>
        <v/>
      </c>
      <c r="AA28" s="51" t="str">
        <f>ข้อมูลกิจกรรม!K28</f>
        <v/>
      </c>
      <c r="AB28" s="51" t="str">
        <f>ข้อมูลกิจกรรม!L28</f>
        <v/>
      </c>
      <c r="AC28" s="51" t="str">
        <f>ข้อมูลกิจกรรม!M28</f>
        <v/>
      </c>
      <c r="AD28" s="51" t="str">
        <f>ข้อมูลกิจกรรม!N28</f>
        <v/>
      </c>
      <c r="AE28" s="51" t="str">
        <f>ข้อมูลกิจกรรม!O28</f>
        <v/>
      </c>
      <c r="AF28" s="126" t="str">
        <f>'06'!GD29</f>
        <v/>
      </c>
      <c r="AG28" s="51" t="str">
        <f>ข้อมูลกิจกรรม!P28</f>
        <v/>
      </c>
      <c r="AH28" s="51" t="e">
        <f>ข้อมูลกิจกรรม!#REF!</f>
        <v>#REF!</v>
      </c>
      <c r="AI28" s="51" t="e">
        <f>ข้อมูลกิจกรรม!#REF!</f>
        <v>#REF!</v>
      </c>
      <c r="AJ28" s="127" t="str">
        <f>'05'!CW29</f>
        <v/>
      </c>
      <c r="AK28" s="38" t="str">
        <f>ข้อมูลกิจกรรม!$V28</f>
        <v/>
      </c>
      <c r="AL28" s="38" t="str">
        <f>IF(กิจกรรมพัฒนาผู้เรียน!J29="","",กิจกรรมพัฒนาผู้เรียน!J29)</f>
        <v/>
      </c>
      <c r="AM28" s="51" t="str">
        <f t="shared" si="0"/>
        <v/>
      </c>
    </row>
    <row r="29" spans="1:39" s="26" customFormat="1" ht="15.95" customHeight="1">
      <c r="A29" s="51">
        <v>25</v>
      </c>
      <c r="B29" s="53" t="str">
        <f>'03'!B29</f>
        <v/>
      </c>
      <c r="C29" s="54" t="str">
        <f>'03'!C29</f>
        <v/>
      </c>
      <c r="D29" s="51" t="str">
        <f>'04'!J30</f>
        <v/>
      </c>
      <c r="E29" s="51" t="str">
        <f>'04'!Q30</f>
        <v/>
      </c>
      <c r="F29" s="51" t="str">
        <f>'04'!X30</f>
        <v/>
      </c>
      <c r="G29" s="51" t="str">
        <f>'04'!AE30</f>
        <v/>
      </c>
      <c r="H29" s="51" t="str">
        <f>'04'!AL30</f>
        <v/>
      </c>
      <c r="I29" s="51" t="str">
        <f>'04'!AS30</f>
        <v/>
      </c>
      <c r="J29" s="51" t="str">
        <f>'04'!AZ30</f>
        <v/>
      </c>
      <c r="K29" s="51" t="str">
        <f>'04'!BG30</f>
        <v/>
      </c>
      <c r="L29" s="51" t="str">
        <f>'04'!BN30</f>
        <v/>
      </c>
      <c r="M29" s="51" t="str">
        <f>'04'!BU30</f>
        <v/>
      </c>
      <c r="N29" s="51" t="str">
        <f>'04'!CB30</f>
        <v/>
      </c>
      <c r="O29" s="51" t="str">
        <f>'04'!CI30</f>
        <v/>
      </c>
      <c r="P29" s="51" t="str">
        <f>'04'!CP30</f>
        <v/>
      </c>
      <c r="Q29" s="51" t="str">
        <f>'04'!CW30</f>
        <v/>
      </c>
      <c r="R29" s="51" t="str">
        <f>'04'!DD30</f>
        <v/>
      </c>
      <c r="S29" s="57" t="str">
        <f>'022'!AJ29</f>
        <v/>
      </c>
      <c r="T29" s="51" t="str">
        <f>ข้อมูลกิจกรรม!D29</f>
        <v/>
      </c>
      <c r="U29" s="51" t="str">
        <f>ข้อมูลกิจกรรม!E29</f>
        <v/>
      </c>
      <c r="V29" s="51" t="str">
        <f>ข้อมูลกิจกรรม!F29</f>
        <v/>
      </c>
      <c r="W29" s="51" t="str">
        <f>ข้อมูลกิจกรรม!G29</f>
        <v/>
      </c>
      <c r="X29" s="51" t="str">
        <f>ข้อมูลกิจกรรม!H29</f>
        <v/>
      </c>
      <c r="Y29" s="51" t="str">
        <f>ข้อมูลกิจกรรม!I29</f>
        <v/>
      </c>
      <c r="Z29" s="51" t="str">
        <f>ข้อมูลกิจกรรม!J29</f>
        <v/>
      </c>
      <c r="AA29" s="51" t="str">
        <f>ข้อมูลกิจกรรม!K29</f>
        <v/>
      </c>
      <c r="AB29" s="51" t="str">
        <f>ข้อมูลกิจกรรม!L29</f>
        <v/>
      </c>
      <c r="AC29" s="51" t="str">
        <f>ข้อมูลกิจกรรม!M29</f>
        <v/>
      </c>
      <c r="AD29" s="51" t="str">
        <f>ข้อมูลกิจกรรม!N29</f>
        <v/>
      </c>
      <c r="AE29" s="51" t="str">
        <f>ข้อมูลกิจกรรม!O29</f>
        <v/>
      </c>
      <c r="AF29" s="126" t="str">
        <f>'06'!GD30</f>
        <v/>
      </c>
      <c r="AG29" s="51" t="str">
        <f>ข้อมูลกิจกรรม!P29</f>
        <v/>
      </c>
      <c r="AH29" s="51" t="e">
        <f>ข้อมูลกิจกรรม!#REF!</f>
        <v>#REF!</v>
      </c>
      <c r="AI29" s="51" t="e">
        <f>ข้อมูลกิจกรรม!#REF!</f>
        <v>#REF!</v>
      </c>
      <c r="AJ29" s="127" t="str">
        <f>'05'!CW30</f>
        <v/>
      </c>
      <c r="AK29" s="38" t="str">
        <f>ข้อมูลกิจกรรม!$V29</f>
        <v/>
      </c>
      <c r="AL29" s="38" t="str">
        <f>IF(กิจกรรมพัฒนาผู้เรียน!J30="","",กิจกรรมพัฒนาผู้เรียน!J30)</f>
        <v/>
      </c>
      <c r="AM29" s="51" t="str">
        <f t="shared" si="0"/>
        <v/>
      </c>
    </row>
    <row r="30" spans="1:39" s="26" customFormat="1" ht="15.95" customHeight="1">
      <c r="A30" s="51">
        <v>26</v>
      </c>
      <c r="B30" s="53" t="str">
        <f>'03'!B30</f>
        <v/>
      </c>
      <c r="C30" s="54" t="str">
        <f>'03'!C30</f>
        <v/>
      </c>
      <c r="D30" s="51" t="str">
        <f>'04'!J31</f>
        <v/>
      </c>
      <c r="E30" s="51" t="str">
        <f>'04'!Q31</f>
        <v/>
      </c>
      <c r="F30" s="51" t="str">
        <f>'04'!X31</f>
        <v/>
      </c>
      <c r="G30" s="51" t="str">
        <f>'04'!AE31</f>
        <v/>
      </c>
      <c r="H30" s="51" t="str">
        <f>'04'!AL31</f>
        <v/>
      </c>
      <c r="I30" s="51" t="str">
        <f>'04'!AS31</f>
        <v/>
      </c>
      <c r="J30" s="51" t="str">
        <f>'04'!AZ31</f>
        <v/>
      </c>
      <c r="K30" s="51" t="str">
        <f>'04'!BG31</f>
        <v/>
      </c>
      <c r="L30" s="51" t="str">
        <f>'04'!BN31</f>
        <v/>
      </c>
      <c r="M30" s="51" t="str">
        <f>'04'!BU31</f>
        <v/>
      </c>
      <c r="N30" s="51" t="str">
        <f>'04'!CB31</f>
        <v/>
      </c>
      <c r="O30" s="51" t="str">
        <f>'04'!CI31</f>
        <v/>
      </c>
      <c r="P30" s="51" t="str">
        <f>'04'!CP31</f>
        <v/>
      </c>
      <c r="Q30" s="51" t="str">
        <f>'04'!CW31</f>
        <v/>
      </c>
      <c r="R30" s="51" t="str">
        <f>'04'!DD31</f>
        <v/>
      </c>
      <c r="S30" s="57" t="str">
        <f>'022'!AJ30</f>
        <v/>
      </c>
      <c r="T30" s="51" t="str">
        <f>ข้อมูลกิจกรรม!D30</f>
        <v/>
      </c>
      <c r="U30" s="51" t="str">
        <f>ข้อมูลกิจกรรม!E30</f>
        <v/>
      </c>
      <c r="V30" s="51" t="str">
        <f>ข้อมูลกิจกรรม!F30</f>
        <v/>
      </c>
      <c r="W30" s="51" t="str">
        <f>ข้อมูลกิจกรรม!G30</f>
        <v/>
      </c>
      <c r="X30" s="51" t="str">
        <f>ข้อมูลกิจกรรม!H30</f>
        <v/>
      </c>
      <c r="Y30" s="51" t="str">
        <f>ข้อมูลกิจกรรม!I30</f>
        <v/>
      </c>
      <c r="Z30" s="51" t="str">
        <f>ข้อมูลกิจกรรม!J30</f>
        <v/>
      </c>
      <c r="AA30" s="51" t="str">
        <f>ข้อมูลกิจกรรม!K30</f>
        <v/>
      </c>
      <c r="AB30" s="51" t="str">
        <f>ข้อมูลกิจกรรม!L30</f>
        <v/>
      </c>
      <c r="AC30" s="51" t="str">
        <f>ข้อมูลกิจกรรม!M30</f>
        <v/>
      </c>
      <c r="AD30" s="51" t="str">
        <f>ข้อมูลกิจกรรม!N30</f>
        <v/>
      </c>
      <c r="AE30" s="51" t="str">
        <f>ข้อมูลกิจกรรม!O30</f>
        <v/>
      </c>
      <c r="AF30" s="126" t="str">
        <f>'06'!GD31</f>
        <v/>
      </c>
      <c r="AG30" s="51" t="str">
        <f>ข้อมูลกิจกรรม!P30</f>
        <v/>
      </c>
      <c r="AH30" s="51" t="e">
        <f>ข้อมูลกิจกรรม!#REF!</f>
        <v>#REF!</v>
      </c>
      <c r="AI30" s="51" t="e">
        <f>ข้อมูลกิจกรรม!#REF!</f>
        <v>#REF!</v>
      </c>
      <c r="AJ30" s="127" t="str">
        <f>'05'!CW31</f>
        <v/>
      </c>
      <c r="AK30" s="38" t="str">
        <f>ข้อมูลกิจกรรม!$V30</f>
        <v/>
      </c>
      <c r="AL30" s="38" t="str">
        <f>IF(กิจกรรมพัฒนาผู้เรียน!J31="","",กิจกรรมพัฒนาผู้เรียน!J31)</f>
        <v/>
      </c>
      <c r="AM30" s="51" t="str">
        <f t="shared" si="0"/>
        <v/>
      </c>
    </row>
    <row r="31" spans="1:39" s="26" customFormat="1" ht="15.95" customHeight="1">
      <c r="A31" s="51">
        <v>27</v>
      </c>
      <c r="B31" s="53" t="str">
        <f>'03'!B31</f>
        <v/>
      </c>
      <c r="C31" s="54" t="str">
        <f>'03'!C31</f>
        <v/>
      </c>
      <c r="D31" s="51" t="str">
        <f>'04'!J32</f>
        <v/>
      </c>
      <c r="E31" s="51" t="str">
        <f>'04'!Q32</f>
        <v/>
      </c>
      <c r="F31" s="51" t="str">
        <f>'04'!X32</f>
        <v/>
      </c>
      <c r="G31" s="51" t="str">
        <f>'04'!AE32</f>
        <v/>
      </c>
      <c r="H31" s="51" t="str">
        <f>'04'!AL32</f>
        <v/>
      </c>
      <c r="I31" s="51" t="str">
        <f>'04'!AS32</f>
        <v/>
      </c>
      <c r="J31" s="51" t="str">
        <f>'04'!AZ32</f>
        <v/>
      </c>
      <c r="K31" s="51" t="str">
        <f>'04'!BG32</f>
        <v/>
      </c>
      <c r="L31" s="51" t="str">
        <f>'04'!BN32</f>
        <v/>
      </c>
      <c r="M31" s="51" t="str">
        <f>'04'!BU32</f>
        <v/>
      </c>
      <c r="N31" s="51" t="str">
        <f>'04'!CB32</f>
        <v/>
      </c>
      <c r="O31" s="51" t="str">
        <f>'04'!CI32</f>
        <v/>
      </c>
      <c r="P31" s="51" t="str">
        <f>'04'!CP32</f>
        <v/>
      </c>
      <c r="Q31" s="51" t="str">
        <f>'04'!CW32</f>
        <v/>
      </c>
      <c r="R31" s="51" t="str">
        <f>'04'!DD32</f>
        <v/>
      </c>
      <c r="S31" s="57" t="str">
        <f>'022'!AJ31</f>
        <v/>
      </c>
      <c r="T31" s="51" t="str">
        <f>ข้อมูลกิจกรรม!D31</f>
        <v/>
      </c>
      <c r="U31" s="51" t="str">
        <f>ข้อมูลกิจกรรม!E31</f>
        <v/>
      </c>
      <c r="V31" s="51" t="str">
        <f>ข้อมูลกิจกรรม!F31</f>
        <v/>
      </c>
      <c r="W31" s="51" t="str">
        <f>ข้อมูลกิจกรรม!G31</f>
        <v/>
      </c>
      <c r="X31" s="51" t="str">
        <f>ข้อมูลกิจกรรม!H31</f>
        <v/>
      </c>
      <c r="Y31" s="51" t="str">
        <f>ข้อมูลกิจกรรม!I31</f>
        <v/>
      </c>
      <c r="Z31" s="51" t="str">
        <f>ข้อมูลกิจกรรม!J31</f>
        <v/>
      </c>
      <c r="AA31" s="51" t="str">
        <f>ข้อมูลกิจกรรม!K31</f>
        <v/>
      </c>
      <c r="AB31" s="51" t="str">
        <f>ข้อมูลกิจกรรม!L31</f>
        <v/>
      </c>
      <c r="AC31" s="51" t="str">
        <f>ข้อมูลกิจกรรม!M31</f>
        <v/>
      </c>
      <c r="AD31" s="51" t="str">
        <f>ข้อมูลกิจกรรม!N31</f>
        <v/>
      </c>
      <c r="AE31" s="51" t="str">
        <f>ข้อมูลกิจกรรม!O31</f>
        <v/>
      </c>
      <c r="AF31" s="126" t="str">
        <f>'06'!GD32</f>
        <v/>
      </c>
      <c r="AG31" s="51" t="str">
        <f>ข้อมูลกิจกรรม!P31</f>
        <v/>
      </c>
      <c r="AH31" s="51" t="e">
        <f>ข้อมูลกิจกรรม!#REF!</f>
        <v>#REF!</v>
      </c>
      <c r="AI31" s="51" t="e">
        <f>ข้อมูลกิจกรรม!#REF!</f>
        <v>#REF!</v>
      </c>
      <c r="AJ31" s="127" t="str">
        <f>'05'!CW32</f>
        <v/>
      </c>
      <c r="AK31" s="38" t="str">
        <f>ข้อมูลกิจกรรม!$V31</f>
        <v/>
      </c>
      <c r="AL31" s="38" t="str">
        <f>IF(กิจกรรมพัฒนาผู้เรียน!J32="","",กิจกรรมพัฒนาผู้เรียน!J32)</f>
        <v/>
      </c>
      <c r="AM31" s="51" t="str">
        <f t="shared" si="0"/>
        <v/>
      </c>
    </row>
    <row r="32" spans="1:39" s="26" customFormat="1" ht="15.95" customHeight="1">
      <c r="A32" s="51">
        <v>28</v>
      </c>
      <c r="B32" s="53" t="str">
        <f>'03'!B32</f>
        <v/>
      </c>
      <c r="C32" s="54" t="str">
        <f>'03'!C32</f>
        <v/>
      </c>
      <c r="D32" s="51" t="str">
        <f>'04'!J33</f>
        <v/>
      </c>
      <c r="E32" s="51" t="str">
        <f>'04'!Q33</f>
        <v/>
      </c>
      <c r="F32" s="51" t="str">
        <f>'04'!X33</f>
        <v/>
      </c>
      <c r="G32" s="51" t="str">
        <f>'04'!AE33</f>
        <v/>
      </c>
      <c r="H32" s="51" t="str">
        <f>'04'!AL33</f>
        <v/>
      </c>
      <c r="I32" s="51" t="str">
        <f>'04'!AS33</f>
        <v/>
      </c>
      <c r="J32" s="51" t="str">
        <f>'04'!AZ33</f>
        <v/>
      </c>
      <c r="K32" s="51" t="str">
        <f>'04'!BG33</f>
        <v/>
      </c>
      <c r="L32" s="51" t="str">
        <f>'04'!BN33</f>
        <v/>
      </c>
      <c r="M32" s="51" t="str">
        <f>'04'!BU33</f>
        <v/>
      </c>
      <c r="N32" s="51" t="str">
        <f>'04'!CB33</f>
        <v/>
      </c>
      <c r="O32" s="51" t="str">
        <f>'04'!CI33</f>
        <v/>
      </c>
      <c r="P32" s="51" t="str">
        <f>'04'!CP33</f>
        <v/>
      </c>
      <c r="Q32" s="51" t="str">
        <f>'04'!CW33</f>
        <v/>
      </c>
      <c r="R32" s="51" t="str">
        <f>'04'!DD33</f>
        <v/>
      </c>
      <c r="S32" s="57" t="str">
        <f>'022'!AJ32</f>
        <v/>
      </c>
      <c r="T32" s="51" t="str">
        <f>ข้อมูลกิจกรรม!D32</f>
        <v/>
      </c>
      <c r="U32" s="51" t="str">
        <f>ข้อมูลกิจกรรม!E32</f>
        <v/>
      </c>
      <c r="V32" s="51" t="str">
        <f>ข้อมูลกิจกรรม!F32</f>
        <v/>
      </c>
      <c r="W32" s="51" t="str">
        <f>ข้อมูลกิจกรรม!G32</f>
        <v/>
      </c>
      <c r="X32" s="51" t="str">
        <f>ข้อมูลกิจกรรม!H32</f>
        <v/>
      </c>
      <c r="Y32" s="51" t="str">
        <f>ข้อมูลกิจกรรม!I32</f>
        <v/>
      </c>
      <c r="Z32" s="51" t="str">
        <f>ข้อมูลกิจกรรม!J32</f>
        <v/>
      </c>
      <c r="AA32" s="51" t="str">
        <f>ข้อมูลกิจกรรม!K32</f>
        <v/>
      </c>
      <c r="AB32" s="51" t="str">
        <f>ข้อมูลกิจกรรม!L32</f>
        <v/>
      </c>
      <c r="AC32" s="51" t="str">
        <f>ข้อมูลกิจกรรม!M32</f>
        <v/>
      </c>
      <c r="AD32" s="51" t="str">
        <f>ข้อมูลกิจกรรม!N32</f>
        <v/>
      </c>
      <c r="AE32" s="51" t="str">
        <f>ข้อมูลกิจกรรม!O32</f>
        <v/>
      </c>
      <c r="AF32" s="126" t="str">
        <f>'06'!GD33</f>
        <v/>
      </c>
      <c r="AG32" s="51" t="str">
        <f>ข้อมูลกิจกรรม!P32</f>
        <v/>
      </c>
      <c r="AH32" s="51" t="e">
        <f>ข้อมูลกิจกรรม!#REF!</f>
        <v>#REF!</v>
      </c>
      <c r="AI32" s="51" t="e">
        <f>ข้อมูลกิจกรรม!#REF!</f>
        <v>#REF!</v>
      </c>
      <c r="AJ32" s="127" t="str">
        <f>'05'!CW33</f>
        <v/>
      </c>
      <c r="AK32" s="38" t="str">
        <f>ข้อมูลกิจกรรม!$V32</f>
        <v/>
      </c>
      <c r="AL32" s="38" t="str">
        <f>IF(กิจกรรมพัฒนาผู้เรียน!J33="","",กิจกรรมพัฒนาผู้เรียน!J33)</f>
        <v/>
      </c>
      <c r="AM32" s="51" t="str">
        <f t="shared" si="0"/>
        <v/>
      </c>
    </row>
    <row r="33" spans="1:39" s="26" customFormat="1" ht="15.95" customHeight="1">
      <c r="A33" s="51">
        <v>29</v>
      </c>
      <c r="B33" s="53" t="str">
        <f>'03'!B33</f>
        <v/>
      </c>
      <c r="C33" s="54" t="str">
        <f>'03'!C33</f>
        <v/>
      </c>
      <c r="D33" s="51" t="str">
        <f>'04'!J34</f>
        <v/>
      </c>
      <c r="E33" s="51" t="str">
        <f>'04'!Q34</f>
        <v/>
      </c>
      <c r="F33" s="51" t="str">
        <f>'04'!X34</f>
        <v/>
      </c>
      <c r="G33" s="51" t="str">
        <f>'04'!AE34</f>
        <v/>
      </c>
      <c r="H33" s="51" t="str">
        <f>'04'!AL34</f>
        <v/>
      </c>
      <c r="I33" s="51" t="str">
        <f>'04'!AS34</f>
        <v/>
      </c>
      <c r="J33" s="51" t="str">
        <f>'04'!AZ34</f>
        <v/>
      </c>
      <c r="K33" s="51" t="str">
        <f>'04'!BG34</f>
        <v/>
      </c>
      <c r="L33" s="51" t="str">
        <f>'04'!BN34</f>
        <v/>
      </c>
      <c r="M33" s="51" t="str">
        <f>'04'!BU34</f>
        <v/>
      </c>
      <c r="N33" s="51" t="str">
        <f>'04'!CB34</f>
        <v/>
      </c>
      <c r="O33" s="51" t="str">
        <f>'04'!CI34</f>
        <v/>
      </c>
      <c r="P33" s="51" t="str">
        <f>'04'!CP34</f>
        <v/>
      </c>
      <c r="Q33" s="51" t="str">
        <f>'04'!CW34</f>
        <v/>
      </c>
      <c r="R33" s="51" t="str">
        <f>'04'!DD34</f>
        <v/>
      </c>
      <c r="S33" s="57" t="str">
        <f>'022'!AJ33</f>
        <v/>
      </c>
      <c r="T33" s="51" t="str">
        <f>ข้อมูลกิจกรรม!D33</f>
        <v/>
      </c>
      <c r="U33" s="51" t="str">
        <f>ข้อมูลกิจกรรม!E33</f>
        <v/>
      </c>
      <c r="V33" s="51" t="str">
        <f>ข้อมูลกิจกรรม!F33</f>
        <v/>
      </c>
      <c r="W33" s="51" t="str">
        <f>ข้อมูลกิจกรรม!G33</f>
        <v/>
      </c>
      <c r="X33" s="51" t="str">
        <f>ข้อมูลกิจกรรม!H33</f>
        <v/>
      </c>
      <c r="Y33" s="51" t="str">
        <f>ข้อมูลกิจกรรม!I33</f>
        <v/>
      </c>
      <c r="Z33" s="51" t="str">
        <f>ข้อมูลกิจกรรม!J33</f>
        <v/>
      </c>
      <c r="AA33" s="51" t="str">
        <f>ข้อมูลกิจกรรม!K33</f>
        <v/>
      </c>
      <c r="AB33" s="51" t="str">
        <f>ข้อมูลกิจกรรม!L33</f>
        <v/>
      </c>
      <c r="AC33" s="51" t="str">
        <f>ข้อมูลกิจกรรม!M33</f>
        <v/>
      </c>
      <c r="AD33" s="51" t="str">
        <f>ข้อมูลกิจกรรม!N33</f>
        <v/>
      </c>
      <c r="AE33" s="51" t="str">
        <f>ข้อมูลกิจกรรม!O33</f>
        <v/>
      </c>
      <c r="AF33" s="126" t="str">
        <f>'06'!GD34</f>
        <v/>
      </c>
      <c r="AG33" s="51" t="str">
        <f>ข้อมูลกิจกรรม!P33</f>
        <v/>
      </c>
      <c r="AH33" s="51" t="e">
        <f>ข้อมูลกิจกรรม!#REF!</f>
        <v>#REF!</v>
      </c>
      <c r="AI33" s="51" t="e">
        <f>ข้อมูลกิจกรรม!#REF!</f>
        <v>#REF!</v>
      </c>
      <c r="AJ33" s="127" t="str">
        <f>'05'!CW34</f>
        <v/>
      </c>
      <c r="AK33" s="38" t="str">
        <f>ข้อมูลกิจกรรม!$V33</f>
        <v/>
      </c>
      <c r="AL33" s="38" t="str">
        <f>IF(กิจกรรมพัฒนาผู้เรียน!J34="","",กิจกรรมพัฒนาผู้เรียน!J34)</f>
        <v/>
      </c>
      <c r="AM33" s="51" t="str">
        <f t="shared" si="0"/>
        <v/>
      </c>
    </row>
    <row r="34" spans="1:39" s="26" customFormat="1" ht="15.95" customHeight="1">
      <c r="A34" s="51">
        <v>30</v>
      </c>
      <c r="B34" s="53" t="str">
        <f>'03'!B34</f>
        <v/>
      </c>
      <c r="C34" s="54" t="str">
        <f>'03'!C34</f>
        <v/>
      </c>
      <c r="D34" s="51" t="str">
        <f>'04'!J35</f>
        <v/>
      </c>
      <c r="E34" s="51" t="str">
        <f>'04'!Q35</f>
        <v/>
      </c>
      <c r="F34" s="51" t="str">
        <f>'04'!X35</f>
        <v/>
      </c>
      <c r="G34" s="51" t="str">
        <f>'04'!AE35</f>
        <v/>
      </c>
      <c r="H34" s="51" t="str">
        <f>'04'!AL35</f>
        <v/>
      </c>
      <c r="I34" s="51" t="str">
        <f>'04'!AS35</f>
        <v/>
      </c>
      <c r="J34" s="51" t="str">
        <f>'04'!AZ35</f>
        <v/>
      </c>
      <c r="K34" s="51" t="str">
        <f>'04'!BG35</f>
        <v/>
      </c>
      <c r="L34" s="51" t="str">
        <f>'04'!BN35</f>
        <v/>
      </c>
      <c r="M34" s="51" t="str">
        <f>'04'!BU35</f>
        <v/>
      </c>
      <c r="N34" s="51" t="str">
        <f>'04'!CB35</f>
        <v/>
      </c>
      <c r="O34" s="51" t="str">
        <f>'04'!CI35</f>
        <v/>
      </c>
      <c r="P34" s="51" t="str">
        <f>'04'!CP35</f>
        <v/>
      </c>
      <c r="Q34" s="51" t="str">
        <f>'04'!CW35</f>
        <v/>
      </c>
      <c r="R34" s="51" t="str">
        <f>'04'!DD35</f>
        <v/>
      </c>
      <c r="S34" s="57" t="str">
        <f>'022'!AJ34</f>
        <v/>
      </c>
      <c r="T34" s="51" t="str">
        <f>ข้อมูลกิจกรรม!D34</f>
        <v/>
      </c>
      <c r="U34" s="51" t="str">
        <f>ข้อมูลกิจกรรม!E34</f>
        <v/>
      </c>
      <c r="V34" s="51" t="str">
        <f>ข้อมูลกิจกรรม!F34</f>
        <v/>
      </c>
      <c r="W34" s="51" t="str">
        <f>ข้อมูลกิจกรรม!G34</f>
        <v/>
      </c>
      <c r="X34" s="51" t="str">
        <f>ข้อมูลกิจกรรม!H34</f>
        <v/>
      </c>
      <c r="Y34" s="51" t="str">
        <f>ข้อมูลกิจกรรม!I34</f>
        <v/>
      </c>
      <c r="Z34" s="51" t="str">
        <f>ข้อมูลกิจกรรม!J34</f>
        <v/>
      </c>
      <c r="AA34" s="51" t="str">
        <f>ข้อมูลกิจกรรม!K34</f>
        <v/>
      </c>
      <c r="AB34" s="51" t="str">
        <f>ข้อมูลกิจกรรม!L34</f>
        <v/>
      </c>
      <c r="AC34" s="51" t="str">
        <f>ข้อมูลกิจกรรม!M34</f>
        <v/>
      </c>
      <c r="AD34" s="51" t="str">
        <f>ข้อมูลกิจกรรม!N34</f>
        <v/>
      </c>
      <c r="AE34" s="51" t="str">
        <f>ข้อมูลกิจกรรม!O34</f>
        <v/>
      </c>
      <c r="AF34" s="126" t="str">
        <f>'06'!GD35</f>
        <v/>
      </c>
      <c r="AG34" s="51" t="str">
        <f>ข้อมูลกิจกรรม!P34</f>
        <v/>
      </c>
      <c r="AH34" s="51" t="e">
        <f>ข้อมูลกิจกรรม!#REF!</f>
        <v>#REF!</v>
      </c>
      <c r="AI34" s="51" t="e">
        <f>ข้อมูลกิจกรรม!#REF!</f>
        <v>#REF!</v>
      </c>
      <c r="AJ34" s="127" t="str">
        <f>'05'!CW35</f>
        <v/>
      </c>
      <c r="AK34" s="38" t="str">
        <f>ข้อมูลกิจกรรม!$V34</f>
        <v/>
      </c>
      <c r="AL34" s="38" t="str">
        <f>IF(กิจกรรมพัฒนาผู้เรียน!J35="","",กิจกรรมพัฒนาผู้เรียน!J35)</f>
        <v/>
      </c>
      <c r="AM34" s="51" t="str">
        <f t="shared" si="0"/>
        <v/>
      </c>
    </row>
    <row r="35" spans="1:39" s="26" customFormat="1" ht="15.95" customHeight="1">
      <c r="A35" s="51">
        <v>31</v>
      </c>
      <c r="B35" s="53" t="str">
        <f>'03'!B35</f>
        <v/>
      </c>
      <c r="C35" s="54" t="str">
        <f>'03'!C35</f>
        <v/>
      </c>
      <c r="D35" s="51" t="str">
        <f>'04'!J36</f>
        <v/>
      </c>
      <c r="E35" s="51" t="str">
        <f>'04'!Q36</f>
        <v/>
      </c>
      <c r="F35" s="51" t="str">
        <f>'04'!X36</f>
        <v/>
      </c>
      <c r="G35" s="51" t="str">
        <f>'04'!AE36</f>
        <v/>
      </c>
      <c r="H35" s="51" t="str">
        <f>'04'!AL36</f>
        <v/>
      </c>
      <c r="I35" s="51" t="str">
        <f>'04'!AS36</f>
        <v/>
      </c>
      <c r="J35" s="51" t="str">
        <f>'04'!AZ36</f>
        <v/>
      </c>
      <c r="K35" s="51" t="str">
        <f>'04'!BG36</f>
        <v/>
      </c>
      <c r="L35" s="51" t="str">
        <f>'04'!BN36</f>
        <v/>
      </c>
      <c r="M35" s="51" t="str">
        <f>'04'!BU36</f>
        <v/>
      </c>
      <c r="N35" s="51" t="str">
        <f>'04'!CB36</f>
        <v/>
      </c>
      <c r="O35" s="51" t="str">
        <f>'04'!CI36</f>
        <v/>
      </c>
      <c r="P35" s="51" t="str">
        <f>'04'!CP36</f>
        <v/>
      </c>
      <c r="Q35" s="51" t="str">
        <f>'04'!CW36</f>
        <v/>
      </c>
      <c r="R35" s="51" t="str">
        <f>'04'!DD36</f>
        <v/>
      </c>
      <c r="S35" s="57" t="str">
        <f>'022'!AJ35</f>
        <v/>
      </c>
      <c r="T35" s="51" t="str">
        <f>ข้อมูลกิจกรรม!D35</f>
        <v/>
      </c>
      <c r="U35" s="51" t="str">
        <f>ข้อมูลกิจกรรม!E35</f>
        <v/>
      </c>
      <c r="V35" s="51" t="str">
        <f>ข้อมูลกิจกรรม!F35</f>
        <v/>
      </c>
      <c r="W35" s="51" t="str">
        <f>ข้อมูลกิจกรรม!G35</f>
        <v/>
      </c>
      <c r="X35" s="51" t="str">
        <f>ข้อมูลกิจกรรม!H35</f>
        <v/>
      </c>
      <c r="Y35" s="51" t="str">
        <f>ข้อมูลกิจกรรม!I35</f>
        <v/>
      </c>
      <c r="Z35" s="51" t="str">
        <f>ข้อมูลกิจกรรม!J35</f>
        <v/>
      </c>
      <c r="AA35" s="51" t="str">
        <f>ข้อมูลกิจกรรม!K35</f>
        <v/>
      </c>
      <c r="AB35" s="51" t="str">
        <f>ข้อมูลกิจกรรม!L35</f>
        <v/>
      </c>
      <c r="AC35" s="51" t="str">
        <f>ข้อมูลกิจกรรม!M35</f>
        <v/>
      </c>
      <c r="AD35" s="51" t="str">
        <f>ข้อมูลกิจกรรม!N35</f>
        <v/>
      </c>
      <c r="AE35" s="51" t="str">
        <f>ข้อมูลกิจกรรม!O35</f>
        <v/>
      </c>
      <c r="AF35" s="126" t="str">
        <f>'06'!GD36</f>
        <v/>
      </c>
      <c r="AG35" s="51" t="str">
        <f>ข้อมูลกิจกรรม!P35</f>
        <v/>
      </c>
      <c r="AH35" s="51" t="e">
        <f>ข้อมูลกิจกรรม!#REF!</f>
        <v>#REF!</v>
      </c>
      <c r="AI35" s="51" t="e">
        <f>ข้อมูลกิจกรรม!#REF!</f>
        <v>#REF!</v>
      </c>
      <c r="AJ35" s="127" t="str">
        <f>'05'!CW36</f>
        <v/>
      </c>
      <c r="AK35" s="38" t="str">
        <f>ข้อมูลกิจกรรม!$V35</f>
        <v/>
      </c>
      <c r="AL35" s="38" t="str">
        <f>IF(กิจกรรมพัฒนาผู้เรียน!J36="","",กิจกรรมพัฒนาผู้เรียน!J36)</f>
        <v/>
      </c>
      <c r="AM35" s="51" t="str">
        <f t="shared" si="0"/>
        <v/>
      </c>
    </row>
    <row r="36" spans="1:39" s="26" customFormat="1" ht="15.95" customHeight="1">
      <c r="A36" s="51">
        <v>32</v>
      </c>
      <c r="B36" s="53" t="str">
        <f>'03'!B36</f>
        <v/>
      </c>
      <c r="C36" s="54" t="str">
        <f>'03'!C36</f>
        <v/>
      </c>
      <c r="D36" s="51" t="str">
        <f>'04'!J37</f>
        <v/>
      </c>
      <c r="E36" s="51" t="str">
        <f>'04'!Q37</f>
        <v/>
      </c>
      <c r="F36" s="51" t="str">
        <f>'04'!X37</f>
        <v/>
      </c>
      <c r="G36" s="51" t="str">
        <f>'04'!AE37</f>
        <v/>
      </c>
      <c r="H36" s="51" t="str">
        <f>'04'!AL37</f>
        <v/>
      </c>
      <c r="I36" s="51" t="str">
        <f>'04'!AS37</f>
        <v/>
      </c>
      <c r="J36" s="51" t="str">
        <f>'04'!AZ37</f>
        <v/>
      </c>
      <c r="K36" s="51" t="str">
        <f>'04'!BG37</f>
        <v/>
      </c>
      <c r="L36" s="51" t="str">
        <f>'04'!BN37</f>
        <v/>
      </c>
      <c r="M36" s="51" t="str">
        <f>'04'!BU37</f>
        <v/>
      </c>
      <c r="N36" s="51" t="str">
        <f>'04'!CB37</f>
        <v/>
      </c>
      <c r="O36" s="51" t="str">
        <f>'04'!CI37</f>
        <v/>
      </c>
      <c r="P36" s="51" t="str">
        <f>'04'!CP37</f>
        <v/>
      </c>
      <c r="Q36" s="51" t="str">
        <f>'04'!CW37</f>
        <v/>
      </c>
      <c r="R36" s="51" t="str">
        <f>'04'!DD37</f>
        <v/>
      </c>
      <c r="S36" s="57" t="str">
        <f>'022'!AJ36</f>
        <v/>
      </c>
      <c r="T36" s="51" t="str">
        <f>ข้อมูลกิจกรรม!D36</f>
        <v/>
      </c>
      <c r="U36" s="51" t="str">
        <f>ข้อมูลกิจกรรม!E36</f>
        <v/>
      </c>
      <c r="V36" s="51" t="str">
        <f>ข้อมูลกิจกรรม!F36</f>
        <v/>
      </c>
      <c r="W36" s="51" t="str">
        <f>ข้อมูลกิจกรรม!G36</f>
        <v/>
      </c>
      <c r="X36" s="51" t="str">
        <f>ข้อมูลกิจกรรม!H36</f>
        <v/>
      </c>
      <c r="Y36" s="51" t="str">
        <f>ข้อมูลกิจกรรม!I36</f>
        <v/>
      </c>
      <c r="Z36" s="51" t="str">
        <f>ข้อมูลกิจกรรม!J36</f>
        <v/>
      </c>
      <c r="AA36" s="51" t="str">
        <f>ข้อมูลกิจกรรม!K36</f>
        <v/>
      </c>
      <c r="AB36" s="51" t="str">
        <f>ข้อมูลกิจกรรม!L36</f>
        <v/>
      </c>
      <c r="AC36" s="51" t="str">
        <f>ข้อมูลกิจกรรม!M36</f>
        <v/>
      </c>
      <c r="AD36" s="51" t="str">
        <f>ข้อมูลกิจกรรม!N36</f>
        <v/>
      </c>
      <c r="AE36" s="51" t="str">
        <f>ข้อมูลกิจกรรม!O36</f>
        <v/>
      </c>
      <c r="AF36" s="126" t="str">
        <f>'06'!GD37</f>
        <v/>
      </c>
      <c r="AG36" s="51" t="str">
        <f>ข้อมูลกิจกรรม!P36</f>
        <v/>
      </c>
      <c r="AH36" s="51" t="e">
        <f>ข้อมูลกิจกรรม!#REF!</f>
        <v>#REF!</v>
      </c>
      <c r="AI36" s="51" t="e">
        <f>ข้อมูลกิจกรรม!#REF!</f>
        <v>#REF!</v>
      </c>
      <c r="AJ36" s="127" t="str">
        <f>'05'!CW37</f>
        <v/>
      </c>
      <c r="AK36" s="38" t="str">
        <f>ข้อมูลกิจกรรม!$V36</f>
        <v/>
      </c>
      <c r="AL36" s="38" t="str">
        <f>IF(กิจกรรมพัฒนาผู้เรียน!J37="","",กิจกรรมพัฒนาผู้เรียน!J37)</f>
        <v/>
      </c>
      <c r="AM36" s="51" t="str">
        <f t="shared" si="0"/>
        <v/>
      </c>
    </row>
    <row r="37" spans="1:39" s="26" customFormat="1" ht="15.95" customHeight="1">
      <c r="A37" s="51">
        <v>33</v>
      </c>
      <c r="B37" s="53" t="str">
        <f>'03'!B37</f>
        <v/>
      </c>
      <c r="C37" s="54" t="str">
        <f>'03'!C37</f>
        <v/>
      </c>
      <c r="D37" s="51" t="str">
        <f>'04'!J38</f>
        <v/>
      </c>
      <c r="E37" s="51" t="str">
        <f>'04'!Q38</f>
        <v/>
      </c>
      <c r="F37" s="51" t="str">
        <f>'04'!X38</f>
        <v/>
      </c>
      <c r="G37" s="51" t="str">
        <f>'04'!AE38</f>
        <v/>
      </c>
      <c r="H37" s="51" t="str">
        <f>'04'!AL38</f>
        <v/>
      </c>
      <c r="I37" s="51" t="str">
        <f>'04'!AS38</f>
        <v/>
      </c>
      <c r="J37" s="51" t="str">
        <f>'04'!AZ38</f>
        <v/>
      </c>
      <c r="K37" s="51" t="str">
        <f>'04'!BG38</f>
        <v/>
      </c>
      <c r="L37" s="51" t="str">
        <f>'04'!BN38</f>
        <v/>
      </c>
      <c r="M37" s="51" t="str">
        <f>'04'!BU38</f>
        <v/>
      </c>
      <c r="N37" s="51" t="str">
        <f>'04'!CB38</f>
        <v/>
      </c>
      <c r="O37" s="51" t="str">
        <f>'04'!CI38</f>
        <v/>
      </c>
      <c r="P37" s="51" t="str">
        <f>'04'!CP38</f>
        <v/>
      </c>
      <c r="Q37" s="51" t="str">
        <f>'04'!CW38</f>
        <v/>
      </c>
      <c r="R37" s="51" t="str">
        <f>'04'!DD38</f>
        <v/>
      </c>
      <c r="S37" s="57" t="str">
        <f>'022'!AJ37</f>
        <v/>
      </c>
      <c r="T37" s="51" t="str">
        <f>ข้อมูลกิจกรรม!D37</f>
        <v/>
      </c>
      <c r="U37" s="51" t="str">
        <f>ข้อมูลกิจกรรม!E37</f>
        <v/>
      </c>
      <c r="V37" s="51" t="str">
        <f>ข้อมูลกิจกรรม!F37</f>
        <v/>
      </c>
      <c r="W37" s="51" t="str">
        <f>ข้อมูลกิจกรรม!G37</f>
        <v/>
      </c>
      <c r="X37" s="51" t="str">
        <f>ข้อมูลกิจกรรม!H37</f>
        <v/>
      </c>
      <c r="Y37" s="51" t="str">
        <f>ข้อมูลกิจกรรม!I37</f>
        <v/>
      </c>
      <c r="Z37" s="51" t="str">
        <f>ข้อมูลกิจกรรม!J37</f>
        <v/>
      </c>
      <c r="AA37" s="51" t="str">
        <f>ข้อมูลกิจกรรม!K37</f>
        <v/>
      </c>
      <c r="AB37" s="51" t="str">
        <f>ข้อมูลกิจกรรม!L37</f>
        <v/>
      </c>
      <c r="AC37" s="51" t="str">
        <f>ข้อมูลกิจกรรม!M37</f>
        <v/>
      </c>
      <c r="AD37" s="51" t="str">
        <f>ข้อมูลกิจกรรม!N37</f>
        <v/>
      </c>
      <c r="AE37" s="51" t="str">
        <f>ข้อมูลกิจกรรม!O37</f>
        <v/>
      </c>
      <c r="AF37" s="126" t="str">
        <f>'06'!GD38</f>
        <v/>
      </c>
      <c r="AG37" s="51" t="str">
        <f>ข้อมูลกิจกรรม!P37</f>
        <v/>
      </c>
      <c r="AH37" s="51" t="e">
        <f>ข้อมูลกิจกรรม!#REF!</f>
        <v>#REF!</v>
      </c>
      <c r="AI37" s="51" t="e">
        <f>ข้อมูลกิจกรรม!#REF!</f>
        <v>#REF!</v>
      </c>
      <c r="AJ37" s="127" t="str">
        <f>'05'!CW38</f>
        <v/>
      </c>
      <c r="AK37" s="38" t="str">
        <f>ข้อมูลกิจกรรม!$V37</f>
        <v/>
      </c>
      <c r="AL37" s="38" t="str">
        <f>IF(กิจกรรมพัฒนาผู้เรียน!J38="","",กิจกรรมพัฒนาผู้เรียน!J38)</f>
        <v/>
      </c>
      <c r="AM37" s="51" t="str">
        <f t="shared" si="0"/>
        <v/>
      </c>
    </row>
    <row r="38" spans="1:39" s="26" customFormat="1" ht="15.95" customHeight="1">
      <c r="A38" s="51">
        <v>34</v>
      </c>
      <c r="B38" s="53" t="str">
        <f>'03'!B38</f>
        <v/>
      </c>
      <c r="C38" s="54" t="str">
        <f>'03'!C38</f>
        <v/>
      </c>
      <c r="D38" s="51" t="str">
        <f>'04'!J39</f>
        <v/>
      </c>
      <c r="E38" s="51" t="str">
        <f>'04'!Q39</f>
        <v/>
      </c>
      <c r="F38" s="51" t="str">
        <f>'04'!X39</f>
        <v/>
      </c>
      <c r="G38" s="51" t="str">
        <f>'04'!AE39</f>
        <v/>
      </c>
      <c r="H38" s="51" t="str">
        <f>'04'!AL39</f>
        <v/>
      </c>
      <c r="I38" s="51" t="str">
        <f>'04'!AS39</f>
        <v/>
      </c>
      <c r="J38" s="51" t="str">
        <f>'04'!AZ39</f>
        <v/>
      </c>
      <c r="K38" s="51" t="str">
        <f>'04'!BG39</f>
        <v/>
      </c>
      <c r="L38" s="51" t="str">
        <f>'04'!BN39</f>
        <v/>
      </c>
      <c r="M38" s="51" t="str">
        <f>'04'!BU39</f>
        <v/>
      </c>
      <c r="N38" s="51" t="str">
        <f>'04'!CB39</f>
        <v/>
      </c>
      <c r="O38" s="51" t="str">
        <f>'04'!CI39</f>
        <v/>
      </c>
      <c r="P38" s="51" t="str">
        <f>'04'!CP39</f>
        <v/>
      </c>
      <c r="Q38" s="51" t="str">
        <f>'04'!CW39</f>
        <v/>
      </c>
      <c r="R38" s="51" t="str">
        <f>'04'!DD39</f>
        <v/>
      </c>
      <c r="S38" s="57" t="str">
        <f>'022'!AJ38</f>
        <v/>
      </c>
      <c r="T38" s="51" t="str">
        <f>ข้อมูลกิจกรรม!D38</f>
        <v/>
      </c>
      <c r="U38" s="51" t="str">
        <f>ข้อมูลกิจกรรม!E38</f>
        <v/>
      </c>
      <c r="V38" s="51" t="str">
        <f>ข้อมูลกิจกรรม!F38</f>
        <v/>
      </c>
      <c r="W38" s="51" t="str">
        <f>ข้อมูลกิจกรรม!G38</f>
        <v/>
      </c>
      <c r="X38" s="51" t="str">
        <f>ข้อมูลกิจกรรม!H38</f>
        <v/>
      </c>
      <c r="Y38" s="51" t="str">
        <f>ข้อมูลกิจกรรม!I38</f>
        <v/>
      </c>
      <c r="Z38" s="51" t="str">
        <f>ข้อมูลกิจกรรม!J38</f>
        <v/>
      </c>
      <c r="AA38" s="51" t="str">
        <f>ข้อมูลกิจกรรม!K38</f>
        <v/>
      </c>
      <c r="AB38" s="51" t="str">
        <f>ข้อมูลกิจกรรม!L38</f>
        <v/>
      </c>
      <c r="AC38" s="51" t="str">
        <f>ข้อมูลกิจกรรม!M38</f>
        <v/>
      </c>
      <c r="AD38" s="51" t="str">
        <f>ข้อมูลกิจกรรม!N38</f>
        <v/>
      </c>
      <c r="AE38" s="51" t="str">
        <f>ข้อมูลกิจกรรม!O38</f>
        <v/>
      </c>
      <c r="AF38" s="126" t="str">
        <f>'06'!GD39</f>
        <v/>
      </c>
      <c r="AG38" s="51" t="str">
        <f>ข้อมูลกิจกรรม!P38</f>
        <v/>
      </c>
      <c r="AH38" s="51" t="e">
        <f>ข้อมูลกิจกรรม!#REF!</f>
        <v>#REF!</v>
      </c>
      <c r="AI38" s="51" t="e">
        <f>ข้อมูลกิจกรรม!#REF!</f>
        <v>#REF!</v>
      </c>
      <c r="AJ38" s="127" t="str">
        <f>'05'!CW39</f>
        <v/>
      </c>
      <c r="AK38" s="38" t="str">
        <f>ข้อมูลกิจกรรม!$V38</f>
        <v/>
      </c>
      <c r="AL38" s="38" t="str">
        <f>IF(กิจกรรมพัฒนาผู้เรียน!J39="","",กิจกรรมพัฒนาผู้เรียน!J39)</f>
        <v/>
      </c>
      <c r="AM38" s="51" t="str">
        <f t="shared" si="0"/>
        <v/>
      </c>
    </row>
    <row r="39" spans="1:39" s="26" customFormat="1" ht="15.95" customHeight="1">
      <c r="A39" s="51">
        <v>35</v>
      </c>
      <c r="B39" s="53" t="str">
        <f>'03'!B39</f>
        <v/>
      </c>
      <c r="C39" s="54" t="str">
        <f>'03'!C39</f>
        <v/>
      </c>
      <c r="D39" s="51" t="str">
        <f>'04'!J40</f>
        <v/>
      </c>
      <c r="E39" s="51" t="str">
        <f>'04'!Q40</f>
        <v/>
      </c>
      <c r="F39" s="51" t="str">
        <f>'04'!X40</f>
        <v/>
      </c>
      <c r="G39" s="51" t="str">
        <f>'04'!AE40</f>
        <v/>
      </c>
      <c r="H39" s="51" t="str">
        <f>'04'!AL40</f>
        <v/>
      </c>
      <c r="I39" s="51" t="str">
        <f>'04'!AS40</f>
        <v/>
      </c>
      <c r="J39" s="51" t="str">
        <f>'04'!AZ40</f>
        <v/>
      </c>
      <c r="K39" s="51" t="str">
        <f>'04'!BG40</f>
        <v/>
      </c>
      <c r="L39" s="51" t="str">
        <f>'04'!BN40</f>
        <v/>
      </c>
      <c r="M39" s="51" t="str">
        <f>'04'!BU40</f>
        <v/>
      </c>
      <c r="N39" s="51" t="str">
        <f>'04'!CB40</f>
        <v/>
      </c>
      <c r="O39" s="51" t="str">
        <f>'04'!CI40</f>
        <v/>
      </c>
      <c r="P39" s="51" t="str">
        <f>'04'!CP40</f>
        <v/>
      </c>
      <c r="Q39" s="51" t="str">
        <f>'04'!CW40</f>
        <v/>
      </c>
      <c r="R39" s="51" t="str">
        <f>'04'!DD40</f>
        <v/>
      </c>
      <c r="S39" s="57" t="str">
        <f>'022'!AJ39</f>
        <v/>
      </c>
      <c r="T39" s="51" t="str">
        <f>ข้อมูลกิจกรรม!D39</f>
        <v/>
      </c>
      <c r="U39" s="51" t="str">
        <f>ข้อมูลกิจกรรม!E39</f>
        <v/>
      </c>
      <c r="V39" s="51" t="str">
        <f>ข้อมูลกิจกรรม!F39</f>
        <v/>
      </c>
      <c r="W39" s="51" t="str">
        <f>ข้อมูลกิจกรรม!G39</f>
        <v/>
      </c>
      <c r="X39" s="51" t="str">
        <f>ข้อมูลกิจกรรม!H39</f>
        <v/>
      </c>
      <c r="Y39" s="51" t="str">
        <f>ข้อมูลกิจกรรม!I39</f>
        <v/>
      </c>
      <c r="Z39" s="51" t="str">
        <f>ข้อมูลกิจกรรม!J39</f>
        <v/>
      </c>
      <c r="AA39" s="51" t="str">
        <f>ข้อมูลกิจกรรม!K39</f>
        <v/>
      </c>
      <c r="AB39" s="51" t="str">
        <f>ข้อมูลกิจกรรม!L39</f>
        <v/>
      </c>
      <c r="AC39" s="51" t="str">
        <f>ข้อมูลกิจกรรม!M39</f>
        <v/>
      </c>
      <c r="AD39" s="51" t="str">
        <f>ข้อมูลกิจกรรม!N39</f>
        <v/>
      </c>
      <c r="AE39" s="51" t="str">
        <f>ข้อมูลกิจกรรม!O39</f>
        <v/>
      </c>
      <c r="AF39" s="126" t="str">
        <f>'06'!GD40</f>
        <v/>
      </c>
      <c r="AG39" s="51" t="str">
        <f>ข้อมูลกิจกรรม!P39</f>
        <v/>
      </c>
      <c r="AH39" s="51" t="e">
        <f>ข้อมูลกิจกรรม!#REF!</f>
        <v>#REF!</v>
      </c>
      <c r="AI39" s="51" t="e">
        <f>ข้อมูลกิจกรรม!#REF!</f>
        <v>#REF!</v>
      </c>
      <c r="AJ39" s="127" t="str">
        <f>'05'!CW40</f>
        <v/>
      </c>
      <c r="AK39" s="38" t="str">
        <f>ข้อมูลกิจกรรม!$V39</f>
        <v/>
      </c>
      <c r="AL39" s="38" t="str">
        <f>IF(กิจกรรมพัฒนาผู้เรียน!J40="","",กิจกรรมพัฒนาผู้เรียน!J40)</f>
        <v/>
      </c>
      <c r="AM39" s="51" t="str">
        <f t="shared" si="0"/>
        <v/>
      </c>
    </row>
    <row r="40" spans="1:39" s="26" customFormat="1" ht="15.95" customHeight="1">
      <c r="A40" s="51">
        <v>36</v>
      </c>
      <c r="B40" s="53" t="str">
        <f>'03'!B40</f>
        <v/>
      </c>
      <c r="C40" s="54" t="str">
        <f>'03'!C40</f>
        <v/>
      </c>
      <c r="D40" s="51" t="str">
        <f>'04'!J41</f>
        <v/>
      </c>
      <c r="E40" s="51" t="str">
        <f>'04'!Q41</f>
        <v/>
      </c>
      <c r="F40" s="51" t="str">
        <f>'04'!X41</f>
        <v/>
      </c>
      <c r="G40" s="51" t="str">
        <f>'04'!AE41</f>
        <v/>
      </c>
      <c r="H40" s="51" t="str">
        <f>'04'!AL41</f>
        <v/>
      </c>
      <c r="I40" s="51" t="str">
        <f>'04'!AS41</f>
        <v/>
      </c>
      <c r="J40" s="51" t="str">
        <f>'04'!AZ41</f>
        <v/>
      </c>
      <c r="K40" s="51" t="str">
        <f>'04'!BG41</f>
        <v/>
      </c>
      <c r="L40" s="51" t="str">
        <f>'04'!BN41</f>
        <v/>
      </c>
      <c r="M40" s="51" t="str">
        <f>'04'!BU41</f>
        <v/>
      </c>
      <c r="N40" s="51" t="str">
        <f>'04'!CB41</f>
        <v/>
      </c>
      <c r="O40" s="51" t="str">
        <f>'04'!CI41</f>
        <v/>
      </c>
      <c r="P40" s="51" t="str">
        <f>'04'!CP41</f>
        <v/>
      </c>
      <c r="Q40" s="51" t="str">
        <f>'04'!CW41</f>
        <v/>
      </c>
      <c r="R40" s="51" t="str">
        <f>'04'!DD41</f>
        <v/>
      </c>
      <c r="S40" s="57" t="str">
        <f>'022'!AJ40</f>
        <v/>
      </c>
      <c r="T40" s="51" t="str">
        <f>ข้อมูลกิจกรรม!D40</f>
        <v/>
      </c>
      <c r="U40" s="51" t="str">
        <f>ข้อมูลกิจกรรม!E40</f>
        <v/>
      </c>
      <c r="V40" s="51" t="str">
        <f>ข้อมูลกิจกรรม!F40</f>
        <v/>
      </c>
      <c r="W40" s="51" t="str">
        <f>ข้อมูลกิจกรรม!G40</f>
        <v/>
      </c>
      <c r="X40" s="51" t="str">
        <f>ข้อมูลกิจกรรม!H40</f>
        <v/>
      </c>
      <c r="Y40" s="51" t="str">
        <f>ข้อมูลกิจกรรม!I40</f>
        <v/>
      </c>
      <c r="Z40" s="51" t="str">
        <f>ข้อมูลกิจกรรม!J40</f>
        <v/>
      </c>
      <c r="AA40" s="51" t="str">
        <f>ข้อมูลกิจกรรม!K40</f>
        <v/>
      </c>
      <c r="AB40" s="51" t="str">
        <f>ข้อมูลกิจกรรม!L40</f>
        <v/>
      </c>
      <c r="AC40" s="51" t="str">
        <f>ข้อมูลกิจกรรม!M40</f>
        <v/>
      </c>
      <c r="AD40" s="51" t="str">
        <f>ข้อมูลกิจกรรม!N40</f>
        <v/>
      </c>
      <c r="AE40" s="51" t="str">
        <f>ข้อมูลกิจกรรม!O40</f>
        <v/>
      </c>
      <c r="AF40" s="126" t="str">
        <f>'06'!GD41</f>
        <v/>
      </c>
      <c r="AG40" s="51" t="str">
        <f>ข้อมูลกิจกรรม!P40</f>
        <v/>
      </c>
      <c r="AH40" s="51" t="e">
        <f>ข้อมูลกิจกรรม!#REF!</f>
        <v>#REF!</v>
      </c>
      <c r="AI40" s="51" t="e">
        <f>ข้อมูลกิจกรรม!#REF!</f>
        <v>#REF!</v>
      </c>
      <c r="AJ40" s="127" t="str">
        <f>'05'!CW41</f>
        <v/>
      </c>
      <c r="AK40" s="38" t="str">
        <f>ข้อมูลกิจกรรม!$V40</f>
        <v/>
      </c>
      <c r="AL40" s="38" t="str">
        <f>IF(กิจกรรมพัฒนาผู้เรียน!J41="","",กิจกรรมพัฒนาผู้เรียน!J41)</f>
        <v/>
      </c>
      <c r="AM40" s="51" t="str">
        <f t="shared" si="0"/>
        <v/>
      </c>
    </row>
    <row r="41" spans="1:39" s="26" customFormat="1" ht="15.95" customHeight="1">
      <c r="A41" s="51">
        <v>37</v>
      </c>
      <c r="B41" s="53" t="str">
        <f>'03'!B41</f>
        <v/>
      </c>
      <c r="C41" s="54" t="str">
        <f>'03'!C41</f>
        <v/>
      </c>
      <c r="D41" s="51" t="str">
        <f>'04'!J42</f>
        <v/>
      </c>
      <c r="E41" s="51" t="str">
        <f>'04'!Q42</f>
        <v/>
      </c>
      <c r="F41" s="51" t="str">
        <f>'04'!X42</f>
        <v/>
      </c>
      <c r="G41" s="51" t="str">
        <f>'04'!AE42</f>
        <v/>
      </c>
      <c r="H41" s="51" t="str">
        <f>'04'!AL42</f>
        <v/>
      </c>
      <c r="I41" s="51" t="str">
        <f>'04'!AS42</f>
        <v/>
      </c>
      <c r="J41" s="51" t="str">
        <f>'04'!AZ42</f>
        <v/>
      </c>
      <c r="K41" s="51" t="str">
        <f>'04'!BG42</f>
        <v/>
      </c>
      <c r="L41" s="51" t="str">
        <f>'04'!BN42</f>
        <v/>
      </c>
      <c r="M41" s="51" t="str">
        <f>'04'!BU42</f>
        <v/>
      </c>
      <c r="N41" s="51" t="str">
        <f>'04'!CB42</f>
        <v/>
      </c>
      <c r="O41" s="51" t="str">
        <f>'04'!CI42</f>
        <v/>
      </c>
      <c r="P41" s="51" t="str">
        <f>'04'!CP42</f>
        <v/>
      </c>
      <c r="Q41" s="51" t="str">
        <f>'04'!CW42</f>
        <v/>
      </c>
      <c r="R41" s="51" t="str">
        <f>'04'!DD42</f>
        <v/>
      </c>
      <c r="S41" s="57" t="str">
        <f>'022'!AJ41</f>
        <v/>
      </c>
      <c r="T41" s="51" t="str">
        <f>ข้อมูลกิจกรรม!D41</f>
        <v/>
      </c>
      <c r="U41" s="51" t="str">
        <f>ข้อมูลกิจกรรม!E41</f>
        <v/>
      </c>
      <c r="V41" s="51" t="str">
        <f>ข้อมูลกิจกรรม!F41</f>
        <v/>
      </c>
      <c r="W41" s="51" t="str">
        <f>ข้อมูลกิจกรรม!G41</f>
        <v/>
      </c>
      <c r="X41" s="51" t="str">
        <f>ข้อมูลกิจกรรม!H41</f>
        <v/>
      </c>
      <c r="Y41" s="51" t="str">
        <f>ข้อมูลกิจกรรม!I41</f>
        <v/>
      </c>
      <c r="Z41" s="51" t="str">
        <f>ข้อมูลกิจกรรม!J41</f>
        <v/>
      </c>
      <c r="AA41" s="51" t="str">
        <f>ข้อมูลกิจกรรม!K41</f>
        <v/>
      </c>
      <c r="AB41" s="51" t="str">
        <f>ข้อมูลกิจกรรม!L41</f>
        <v/>
      </c>
      <c r="AC41" s="51" t="str">
        <f>ข้อมูลกิจกรรม!M41</f>
        <v/>
      </c>
      <c r="AD41" s="51" t="str">
        <f>ข้อมูลกิจกรรม!N41</f>
        <v/>
      </c>
      <c r="AE41" s="51" t="str">
        <f>ข้อมูลกิจกรรม!O41</f>
        <v/>
      </c>
      <c r="AF41" s="126" t="str">
        <f>'06'!GD42</f>
        <v/>
      </c>
      <c r="AG41" s="51" t="str">
        <f>ข้อมูลกิจกรรม!P41</f>
        <v/>
      </c>
      <c r="AH41" s="51" t="e">
        <f>ข้อมูลกิจกรรม!#REF!</f>
        <v>#REF!</v>
      </c>
      <c r="AI41" s="51" t="e">
        <f>ข้อมูลกิจกรรม!#REF!</f>
        <v>#REF!</v>
      </c>
      <c r="AJ41" s="127" t="str">
        <f>'05'!CW42</f>
        <v/>
      </c>
      <c r="AK41" s="38" t="str">
        <f>ข้อมูลกิจกรรม!$V41</f>
        <v/>
      </c>
      <c r="AL41" s="38" t="str">
        <f>IF(กิจกรรมพัฒนาผู้เรียน!J42="","",กิจกรรมพัฒนาผู้เรียน!J42)</f>
        <v/>
      </c>
      <c r="AM41" s="51" t="str">
        <f t="shared" si="0"/>
        <v/>
      </c>
    </row>
    <row r="42" spans="1:39" s="26" customFormat="1" ht="15.95" customHeight="1">
      <c r="A42" s="51">
        <v>38</v>
      </c>
      <c r="B42" s="53" t="str">
        <f>'03'!B42</f>
        <v/>
      </c>
      <c r="C42" s="54" t="str">
        <f>'03'!C42</f>
        <v/>
      </c>
      <c r="D42" s="51" t="str">
        <f>'04'!J43</f>
        <v/>
      </c>
      <c r="E42" s="51" t="str">
        <f>'04'!Q43</f>
        <v/>
      </c>
      <c r="F42" s="51" t="str">
        <f>'04'!X43</f>
        <v/>
      </c>
      <c r="G42" s="51" t="str">
        <f>'04'!AE43</f>
        <v/>
      </c>
      <c r="H42" s="51" t="str">
        <f>'04'!AL43</f>
        <v/>
      </c>
      <c r="I42" s="51" t="str">
        <f>'04'!AS43</f>
        <v/>
      </c>
      <c r="J42" s="51" t="str">
        <f>'04'!AZ43</f>
        <v/>
      </c>
      <c r="K42" s="51" t="str">
        <f>'04'!BG43</f>
        <v/>
      </c>
      <c r="L42" s="51" t="str">
        <f>'04'!BN43</f>
        <v/>
      </c>
      <c r="M42" s="51" t="str">
        <f>'04'!BU43</f>
        <v/>
      </c>
      <c r="N42" s="51" t="str">
        <f>'04'!CB43</f>
        <v/>
      </c>
      <c r="O42" s="51" t="str">
        <f>'04'!CI43</f>
        <v/>
      </c>
      <c r="P42" s="51" t="str">
        <f>'04'!CP43</f>
        <v/>
      </c>
      <c r="Q42" s="51" t="str">
        <f>'04'!CW43</f>
        <v/>
      </c>
      <c r="R42" s="51" t="str">
        <f>'04'!DD43</f>
        <v/>
      </c>
      <c r="S42" s="57" t="str">
        <f>'022'!AJ42</f>
        <v/>
      </c>
      <c r="T42" s="51" t="str">
        <f>ข้อมูลกิจกรรม!D42</f>
        <v/>
      </c>
      <c r="U42" s="51" t="str">
        <f>ข้อมูลกิจกรรม!E42</f>
        <v/>
      </c>
      <c r="V42" s="51" t="str">
        <f>ข้อมูลกิจกรรม!F42</f>
        <v/>
      </c>
      <c r="W42" s="51" t="str">
        <f>ข้อมูลกิจกรรม!G42</f>
        <v/>
      </c>
      <c r="X42" s="51" t="str">
        <f>ข้อมูลกิจกรรม!H42</f>
        <v/>
      </c>
      <c r="Y42" s="51" t="str">
        <f>ข้อมูลกิจกรรม!I42</f>
        <v/>
      </c>
      <c r="Z42" s="51" t="str">
        <f>ข้อมูลกิจกรรม!J42</f>
        <v/>
      </c>
      <c r="AA42" s="51" t="str">
        <f>ข้อมูลกิจกรรม!K42</f>
        <v/>
      </c>
      <c r="AB42" s="51" t="str">
        <f>ข้อมูลกิจกรรม!L42</f>
        <v/>
      </c>
      <c r="AC42" s="51" t="str">
        <f>ข้อมูลกิจกรรม!M42</f>
        <v/>
      </c>
      <c r="AD42" s="51" t="str">
        <f>ข้อมูลกิจกรรม!N42</f>
        <v/>
      </c>
      <c r="AE42" s="51" t="str">
        <f>ข้อมูลกิจกรรม!O42</f>
        <v/>
      </c>
      <c r="AF42" s="126" t="str">
        <f>'06'!GD43</f>
        <v/>
      </c>
      <c r="AG42" s="51" t="str">
        <f>ข้อมูลกิจกรรม!P42</f>
        <v/>
      </c>
      <c r="AH42" s="51" t="e">
        <f>ข้อมูลกิจกรรม!#REF!</f>
        <v>#REF!</v>
      </c>
      <c r="AI42" s="51" t="e">
        <f>ข้อมูลกิจกรรม!#REF!</f>
        <v>#REF!</v>
      </c>
      <c r="AJ42" s="127" t="str">
        <f>'05'!CW43</f>
        <v/>
      </c>
      <c r="AK42" s="38" t="str">
        <f>ข้อมูลกิจกรรม!$V42</f>
        <v/>
      </c>
      <c r="AL42" s="38" t="str">
        <f>IF(กิจกรรมพัฒนาผู้เรียน!J43="","",กิจกรรมพัฒนาผู้เรียน!J43)</f>
        <v/>
      </c>
      <c r="AM42" s="51" t="str">
        <f t="shared" si="0"/>
        <v/>
      </c>
    </row>
    <row r="43" spans="1:39" s="26" customFormat="1" ht="15.95" customHeight="1">
      <c r="A43" s="51">
        <v>39</v>
      </c>
      <c r="B43" s="53" t="str">
        <f>'03'!B43</f>
        <v/>
      </c>
      <c r="C43" s="54" t="str">
        <f>'03'!C43</f>
        <v/>
      </c>
      <c r="D43" s="51" t="str">
        <f>'04'!J44</f>
        <v/>
      </c>
      <c r="E43" s="51" t="str">
        <f>'04'!Q44</f>
        <v/>
      </c>
      <c r="F43" s="51" t="str">
        <f>'04'!X44</f>
        <v/>
      </c>
      <c r="G43" s="51" t="str">
        <f>'04'!AE44</f>
        <v/>
      </c>
      <c r="H43" s="51" t="str">
        <f>'04'!AL44</f>
        <v/>
      </c>
      <c r="I43" s="51" t="str">
        <f>'04'!AS44</f>
        <v/>
      </c>
      <c r="J43" s="51" t="str">
        <f>'04'!AZ44</f>
        <v/>
      </c>
      <c r="K43" s="51" t="str">
        <f>'04'!BG44</f>
        <v/>
      </c>
      <c r="L43" s="51" t="str">
        <f>'04'!BN44</f>
        <v/>
      </c>
      <c r="M43" s="51" t="str">
        <f>'04'!BU44</f>
        <v/>
      </c>
      <c r="N43" s="51" t="str">
        <f>'04'!CB44</f>
        <v/>
      </c>
      <c r="O43" s="51" t="str">
        <f>'04'!CI44</f>
        <v/>
      </c>
      <c r="P43" s="51" t="str">
        <f>'04'!CP44</f>
        <v/>
      </c>
      <c r="Q43" s="51" t="str">
        <f>'04'!CW44</f>
        <v/>
      </c>
      <c r="R43" s="51" t="str">
        <f>'04'!DD44</f>
        <v/>
      </c>
      <c r="S43" s="57" t="str">
        <f>'022'!AJ43</f>
        <v/>
      </c>
      <c r="T43" s="51" t="str">
        <f>ข้อมูลกิจกรรม!D43</f>
        <v/>
      </c>
      <c r="U43" s="51" t="str">
        <f>ข้อมูลกิจกรรม!E43</f>
        <v/>
      </c>
      <c r="V43" s="51" t="str">
        <f>ข้อมูลกิจกรรม!F43</f>
        <v/>
      </c>
      <c r="W43" s="51" t="str">
        <f>ข้อมูลกิจกรรม!G43</f>
        <v/>
      </c>
      <c r="X43" s="51" t="str">
        <f>ข้อมูลกิจกรรม!H43</f>
        <v/>
      </c>
      <c r="Y43" s="51" t="str">
        <f>ข้อมูลกิจกรรม!I43</f>
        <v/>
      </c>
      <c r="Z43" s="51" t="str">
        <f>ข้อมูลกิจกรรม!J43</f>
        <v/>
      </c>
      <c r="AA43" s="51" t="str">
        <f>ข้อมูลกิจกรรม!K43</f>
        <v/>
      </c>
      <c r="AB43" s="51" t="str">
        <f>ข้อมูลกิจกรรม!L43</f>
        <v/>
      </c>
      <c r="AC43" s="51" t="str">
        <f>ข้อมูลกิจกรรม!M43</f>
        <v/>
      </c>
      <c r="AD43" s="51" t="str">
        <f>ข้อมูลกิจกรรม!N43</f>
        <v/>
      </c>
      <c r="AE43" s="51" t="str">
        <f>ข้อมูลกิจกรรม!O43</f>
        <v/>
      </c>
      <c r="AF43" s="126" t="str">
        <f>'06'!GD44</f>
        <v/>
      </c>
      <c r="AG43" s="51" t="str">
        <f>ข้อมูลกิจกรรม!P43</f>
        <v/>
      </c>
      <c r="AH43" s="51" t="e">
        <f>ข้อมูลกิจกรรม!#REF!</f>
        <v>#REF!</v>
      </c>
      <c r="AI43" s="51" t="e">
        <f>ข้อมูลกิจกรรม!#REF!</f>
        <v>#REF!</v>
      </c>
      <c r="AJ43" s="127" t="str">
        <f>'05'!CW44</f>
        <v/>
      </c>
      <c r="AK43" s="38" t="str">
        <f>ข้อมูลกิจกรรม!$V43</f>
        <v/>
      </c>
      <c r="AL43" s="38" t="str">
        <f>IF(กิจกรรมพัฒนาผู้เรียน!J44="","",กิจกรรมพัฒนาผู้เรียน!J44)</f>
        <v/>
      </c>
      <c r="AM43" s="51" t="str">
        <f t="shared" si="0"/>
        <v/>
      </c>
    </row>
    <row r="44" spans="1:39" s="26" customFormat="1" ht="15.95" customHeight="1">
      <c r="A44" s="51">
        <v>40</v>
      </c>
      <c r="B44" s="53" t="str">
        <f>'03'!B44</f>
        <v/>
      </c>
      <c r="C44" s="54" t="str">
        <f>'03'!C44</f>
        <v/>
      </c>
      <c r="D44" s="51" t="str">
        <f>'04'!J45</f>
        <v/>
      </c>
      <c r="E44" s="51" t="str">
        <f>'04'!Q45</f>
        <v/>
      </c>
      <c r="F44" s="51" t="str">
        <f>'04'!X45</f>
        <v/>
      </c>
      <c r="G44" s="51" t="str">
        <f>'04'!AE45</f>
        <v/>
      </c>
      <c r="H44" s="51" t="str">
        <f>'04'!AL45</f>
        <v/>
      </c>
      <c r="I44" s="51" t="str">
        <f>'04'!AS45</f>
        <v/>
      </c>
      <c r="J44" s="51" t="str">
        <f>'04'!AZ45</f>
        <v/>
      </c>
      <c r="K44" s="51" t="str">
        <f>'04'!BG45</f>
        <v/>
      </c>
      <c r="L44" s="51" t="str">
        <f>'04'!BN45</f>
        <v/>
      </c>
      <c r="M44" s="51" t="str">
        <f>'04'!BU45</f>
        <v/>
      </c>
      <c r="N44" s="51" t="str">
        <f>'04'!CB45</f>
        <v/>
      </c>
      <c r="O44" s="51" t="str">
        <f>'04'!CI45</f>
        <v/>
      </c>
      <c r="P44" s="51" t="str">
        <f>'04'!CP45</f>
        <v/>
      </c>
      <c r="Q44" s="51" t="str">
        <f>'04'!CW45</f>
        <v/>
      </c>
      <c r="R44" s="51" t="str">
        <f>'04'!DD45</f>
        <v/>
      </c>
      <c r="S44" s="57" t="str">
        <f>'022'!AJ44</f>
        <v/>
      </c>
      <c r="T44" s="51" t="str">
        <f>ข้อมูลกิจกรรม!D44</f>
        <v/>
      </c>
      <c r="U44" s="51" t="str">
        <f>ข้อมูลกิจกรรม!E44</f>
        <v/>
      </c>
      <c r="V44" s="51" t="str">
        <f>ข้อมูลกิจกรรม!F44</f>
        <v/>
      </c>
      <c r="W44" s="51" t="str">
        <f>ข้อมูลกิจกรรม!G44</f>
        <v/>
      </c>
      <c r="X44" s="51" t="str">
        <f>ข้อมูลกิจกรรม!H44</f>
        <v/>
      </c>
      <c r="Y44" s="51" t="str">
        <f>ข้อมูลกิจกรรม!I44</f>
        <v/>
      </c>
      <c r="Z44" s="51" t="str">
        <f>ข้อมูลกิจกรรม!J44</f>
        <v/>
      </c>
      <c r="AA44" s="51" t="str">
        <f>ข้อมูลกิจกรรม!K44</f>
        <v/>
      </c>
      <c r="AB44" s="51" t="str">
        <f>ข้อมูลกิจกรรม!L44</f>
        <v/>
      </c>
      <c r="AC44" s="51" t="str">
        <f>ข้อมูลกิจกรรม!M44</f>
        <v/>
      </c>
      <c r="AD44" s="51" t="str">
        <f>ข้อมูลกิจกรรม!N44</f>
        <v/>
      </c>
      <c r="AE44" s="51" t="str">
        <f>ข้อมูลกิจกรรม!O44</f>
        <v/>
      </c>
      <c r="AF44" s="126" t="str">
        <f>'06'!GD45</f>
        <v/>
      </c>
      <c r="AG44" s="51" t="str">
        <f>ข้อมูลกิจกรรม!P44</f>
        <v/>
      </c>
      <c r="AH44" s="51" t="e">
        <f>ข้อมูลกิจกรรม!#REF!</f>
        <v>#REF!</v>
      </c>
      <c r="AI44" s="51" t="e">
        <f>ข้อมูลกิจกรรม!#REF!</f>
        <v>#REF!</v>
      </c>
      <c r="AJ44" s="127" t="str">
        <f>'05'!CW45</f>
        <v/>
      </c>
      <c r="AK44" s="38" t="str">
        <f>ข้อมูลกิจกรรม!$V44</f>
        <v/>
      </c>
      <c r="AL44" s="38" t="str">
        <f>IF(กิจกรรมพัฒนาผู้เรียน!J45="","",กิจกรรมพัฒนาผู้เรียน!J45)</f>
        <v/>
      </c>
      <c r="AM44" s="51" t="str">
        <f>IF(S44="","",RANK(S44,S$5:S$54,0))</f>
        <v/>
      </c>
    </row>
    <row r="45" spans="1:39" s="26" customFormat="1" ht="15.95" customHeight="1">
      <c r="A45" s="51">
        <v>41</v>
      </c>
      <c r="B45" s="53" t="str">
        <f>'03'!B45</f>
        <v/>
      </c>
      <c r="C45" s="54" t="str">
        <f>'03'!C45</f>
        <v/>
      </c>
      <c r="D45" s="51" t="str">
        <f>'04'!J46</f>
        <v/>
      </c>
      <c r="E45" s="51" t="str">
        <f>'04'!Q46</f>
        <v/>
      </c>
      <c r="F45" s="51" t="str">
        <f>'04'!X46</f>
        <v/>
      </c>
      <c r="G45" s="51" t="str">
        <f>'04'!AE46</f>
        <v/>
      </c>
      <c r="H45" s="51" t="str">
        <f>'04'!AL46</f>
        <v/>
      </c>
      <c r="I45" s="51" t="str">
        <f>'04'!AS46</f>
        <v/>
      </c>
      <c r="J45" s="51" t="str">
        <f>'04'!AZ46</f>
        <v/>
      </c>
      <c r="K45" s="51" t="str">
        <f>'04'!BG46</f>
        <v/>
      </c>
      <c r="L45" s="51" t="str">
        <f>'04'!BN46</f>
        <v/>
      </c>
      <c r="M45" s="51" t="str">
        <f>'04'!BU46</f>
        <v/>
      </c>
      <c r="N45" s="51" t="str">
        <f>'04'!CB46</f>
        <v/>
      </c>
      <c r="O45" s="51" t="str">
        <f>'04'!CI46</f>
        <v/>
      </c>
      <c r="P45" s="51" t="str">
        <f>'04'!CP46</f>
        <v/>
      </c>
      <c r="Q45" s="51" t="str">
        <f>'04'!CW46</f>
        <v/>
      </c>
      <c r="R45" s="51" t="str">
        <f>'04'!DD46</f>
        <v/>
      </c>
      <c r="S45" s="57" t="str">
        <f>'022'!AJ45</f>
        <v/>
      </c>
      <c r="T45" s="51" t="str">
        <f>ข้อมูลกิจกรรม!D45</f>
        <v/>
      </c>
      <c r="U45" s="51" t="str">
        <f>ข้อมูลกิจกรรม!E45</f>
        <v/>
      </c>
      <c r="V45" s="51" t="str">
        <f>ข้อมูลกิจกรรม!F45</f>
        <v/>
      </c>
      <c r="W45" s="51" t="str">
        <f>ข้อมูลกิจกรรม!G45</f>
        <v/>
      </c>
      <c r="X45" s="51" t="str">
        <f>ข้อมูลกิจกรรม!H45</f>
        <v/>
      </c>
      <c r="Y45" s="51" t="str">
        <f>ข้อมูลกิจกรรม!I45</f>
        <v/>
      </c>
      <c r="Z45" s="51" t="str">
        <f>ข้อมูลกิจกรรม!J45</f>
        <v/>
      </c>
      <c r="AA45" s="51" t="str">
        <f>ข้อมูลกิจกรรม!K45</f>
        <v/>
      </c>
      <c r="AB45" s="51" t="str">
        <f>ข้อมูลกิจกรรม!L45</f>
        <v/>
      </c>
      <c r="AC45" s="51" t="str">
        <f>ข้อมูลกิจกรรม!M45</f>
        <v/>
      </c>
      <c r="AD45" s="51" t="str">
        <f>ข้อมูลกิจกรรม!N45</f>
        <v/>
      </c>
      <c r="AE45" s="51" t="str">
        <f>ข้อมูลกิจกรรม!O45</f>
        <v/>
      </c>
      <c r="AF45" s="126" t="str">
        <f>'06'!GD46</f>
        <v/>
      </c>
      <c r="AG45" s="51" t="str">
        <f>ข้อมูลกิจกรรม!P45</f>
        <v/>
      </c>
      <c r="AH45" s="51" t="e">
        <f>ข้อมูลกิจกรรม!#REF!</f>
        <v>#REF!</v>
      </c>
      <c r="AI45" s="51" t="e">
        <f>ข้อมูลกิจกรรม!#REF!</f>
        <v>#REF!</v>
      </c>
      <c r="AJ45" s="127" t="str">
        <f>'05'!CW46</f>
        <v/>
      </c>
      <c r="AK45" s="38" t="str">
        <f>ข้อมูลกิจกรรม!$V45</f>
        <v/>
      </c>
      <c r="AL45" s="38" t="str">
        <f>IF(กิจกรรมพัฒนาผู้เรียน!J46="","",กิจกรรมพัฒนาผู้เรียน!J46)</f>
        <v/>
      </c>
      <c r="AM45" s="51" t="str">
        <f>IF(S45="","",RANK(S45,S$5:S$54,0))</f>
        <v/>
      </c>
    </row>
    <row r="46" spans="1:39" s="26" customFormat="1" ht="15.95" customHeight="1">
      <c r="A46" s="51">
        <v>42</v>
      </c>
      <c r="B46" s="53" t="str">
        <f>'03'!B46</f>
        <v/>
      </c>
      <c r="C46" s="54" t="str">
        <f>'03'!C46</f>
        <v/>
      </c>
      <c r="D46" s="51" t="str">
        <f>'04'!J47</f>
        <v/>
      </c>
      <c r="E46" s="51" t="str">
        <f>'04'!Q47</f>
        <v/>
      </c>
      <c r="F46" s="51" t="str">
        <f>'04'!X47</f>
        <v/>
      </c>
      <c r="G46" s="51" t="str">
        <f>'04'!AE47</f>
        <v/>
      </c>
      <c r="H46" s="51" t="str">
        <f>'04'!AL47</f>
        <v/>
      </c>
      <c r="I46" s="51" t="str">
        <f>'04'!AS47</f>
        <v/>
      </c>
      <c r="J46" s="51" t="str">
        <f>'04'!AZ47</f>
        <v/>
      </c>
      <c r="K46" s="51" t="str">
        <f>'04'!BG47</f>
        <v/>
      </c>
      <c r="L46" s="51" t="str">
        <f>'04'!BN47</f>
        <v/>
      </c>
      <c r="M46" s="51" t="str">
        <f>'04'!BU47</f>
        <v/>
      </c>
      <c r="N46" s="51" t="str">
        <f>'04'!CB47</f>
        <v/>
      </c>
      <c r="O46" s="51" t="str">
        <f>'04'!CI47</f>
        <v/>
      </c>
      <c r="P46" s="51" t="str">
        <f>'04'!CP47</f>
        <v/>
      </c>
      <c r="Q46" s="51" t="str">
        <f>'04'!CW47</f>
        <v/>
      </c>
      <c r="R46" s="51" t="str">
        <f>'04'!DD47</f>
        <v/>
      </c>
      <c r="S46" s="57" t="str">
        <f>'022'!AJ46</f>
        <v/>
      </c>
      <c r="T46" s="51" t="str">
        <f>ข้อมูลกิจกรรม!D46</f>
        <v/>
      </c>
      <c r="U46" s="51" t="str">
        <f>ข้อมูลกิจกรรม!E46</f>
        <v/>
      </c>
      <c r="V46" s="51" t="str">
        <f>ข้อมูลกิจกรรม!F46</f>
        <v/>
      </c>
      <c r="W46" s="51" t="str">
        <f>ข้อมูลกิจกรรม!G46</f>
        <v/>
      </c>
      <c r="X46" s="51" t="str">
        <f>ข้อมูลกิจกรรม!H46</f>
        <v/>
      </c>
      <c r="Y46" s="51" t="str">
        <f>ข้อมูลกิจกรรม!I46</f>
        <v/>
      </c>
      <c r="Z46" s="51" t="str">
        <f>ข้อมูลกิจกรรม!J46</f>
        <v/>
      </c>
      <c r="AA46" s="51" t="str">
        <f>ข้อมูลกิจกรรม!K46</f>
        <v/>
      </c>
      <c r="AB46" s="51" t="str">
        <f>ข้อมูลกิจกรรม!L46</f>
        <v/>
      </c>
      <c r="AC46" s="51" t="str">
        <f>ข้อมูลกิจกรรม!M46</f>
        <v/>
      </c>
      <c r="AD46" s="51" t="str">
        <f>ข้อมูลกิจกรรม!N46</f>
        <v/>
      </c>
      <c r="AE46" s="51" t="str">
        <f>ข้อมูลกิจกรรม!O46</f>
        <v/>
      </c>
      <c r="AF46" s="126" t="str">
        <f>'06'!GD47</f>
        <v/>
      </c>
      <c r="AG46" s="51" t="str">
        <f>ข้อมูลกิจกรรม!P46</f>
        <v/>
      </c>
      <c r="AH46" s="51" t="e">
        <f>ข้อมูลกิจกรรม!#REF!</f>
        <v>#REF!</v>
      </c>
      <c r="AI46" s="51" t="e">
        <f>ข้อมูลกิจกรรม!#REF!</f>
        <v>#REF!</v>
      </c>
      <c r="AJ46" s="127" t="str">
        <f>'05'!CW47</f>
        <v/>
      </c>
      <c r="AK46" s="38" t="str">
        <f>ข้อมูลกิจกรรม!$V46</f>
        <v/>
      </c>
      <c r="AL46" s="38" t="str">
        <f>IF(กิจกรรมพัฒนาผู้เรียน!J47="","",กิจกรรมพัฒนาผู้เรียน!J47)</f>
        <v/>
      </c>
      <c r="AM46" s="51" t="str">
        <f>IF(S46="","",RANK(S46,S$5:S$54,0))</f>
        <v/>
      </c>
    </row>
    <row r="47" spans="1:39" s="26" customFormat="1" ht="15.95" customHeight="1">
      <c r="A47" s="51">
        <v>43</v>
      </c>
      <c r="B47" s="53" t="str">
        <f>'03'!B47</f>
        <v/>
      </c>
      <c r="C47" s="54" t="str">
        <f>'03'!C47</f>
        <v/>
      </c>
      <c r="D47" s="51" t="str">
        <f>'04'!J48</f>
        <v/>
      </c>
      <c r="E47" s="51" t="str">
        <f>'04'!Q48</f>
        <v/>
      </c>
      <c r="F47" s="51" t="str">
        <f>'04'!X48</f>
        <v/>
      </c>
      <c r="G47" s="51" t="str">
        <f>'04'!AE48</f>
        <v/>
      </c>
      <c r="H47" s="51" t="str">
        <f>'04'!AL48</f>
        <v/>
      </c>
      <c r="I47" s="51" t="str">
        <f>'04'!AS48</f>
        <v/>
      </c>
      <c r="J47" s="51" t="str">
        <f>'04'!AZ48</f>
        <v/>
      </c>
      <c r="K47" s="51" t="str">
        <f>'04'!BG48</f>
        <v/>
      </c>
      <c r="L47" s="51" t="str">
        <f>'04'!BN48</f>
        <v/>
      </c>
      <c r="M47" s="51" t="str">
        <f>'04'!BU48</f>
        <v/>
      </c>
      <c r="N47" s="51" t="str">
        <f>'04'!CB48</f>
        <v/>
      </c>
      <c r="O47" s="51" t="str">
        <f>'04'!CI48</f>
        <v/>
      </c>
      <c r="P47" s="51" t="str">
        <f>'04'!CP48</f>
        <v/>
      </c>
      <c r="Q47" s="51" t="str">
        <f>'04'!CW48</f>
        <v/>
      </c>
      <c r="R47" s="51" t="str">
        <f>'04'!DD48</f>
        <v/>
      </c>
      <c r="S47" s="57" t="str">
        <f>'022'!AJ47</f>
        <v/>
      </c>
      <c r="T47" s="51" t="str">
        <f>ข้อมูลกิจกรรม!D47</f>
        <v/>
      </c>
      <c r="U47" s="51" t="str">
        <f>ข้อมูลกิจกรรม!E47</f>
        <v/>
      </c>
      <c r="V47" s="51" t="str">
        <f>ข้อมูลกิจกรรม!F47</f>
        <v/>
      </c>
      <c r="W47" s="51" t="str">
        <f>ข้อมูลกิจกรรม!G47</f>
        <v/>
      </c>
      <c r="X47" s="51" t="str">
        <f>ข้อมูลกิจกรรม!H47</f>
        <v/>
      </c>
      <c r="Y47" s="51" t="str">
        <f>ข้อมูลกิจกรรม!I47</f>
        <v/>
      </c>
      <c r="Z47" s="51" t="str">
        <f>ข้อมูลกิจกรรม!J47</f>
        <v/>
      </c>
      <c r="AA47" s="51" t="str">
        <f>ข้อมูลกิจกรรม!K47</f>
        <v/>
      </c>
      <c r="AB47" s="51" t="str">
        <f>ข้อมูลกิจกรรม!L47</f>
        <v/>
      </c>
      <c r="AC47" s="51" t="str">
        <f>ข้อมูลกิจกรรม!M47</f>
        <v/>
      </c>
      <c r="AD47" s="51" t="str">
        <f>ข้อมูลกิจกรรม!N47</f>
        <v/>
      </c>
      <c r="AE47" s="51" t="str">
        <f>ข้อมูลกิจกรรม!O47</f>
        <v/>
      </c>
      <c r="AF47" s="126" t="str">
        <f>'06'!GD48</f>
        <v/>
      </c>
      <c r="AG47" s="51" t="str">
        <f>ข้อมูลกิจกรรม!P47</f>
        <v/>
      </c>
      <c r="AH47" s="51" t="e">
        <f>ข้อมูลกิจกรรม!#REF!</f>
        <v>#REF!</v>
      </c>
      <c r="AI47" s="51" t="e">
        <f>ข้อมูลกิจกรรม!#REF!</f>
        <v>#REF!</v>
      </c>
      <c r="AJ47" s="127" t="str">
        <f>'05'!CW48</f>
        <v/>
      </c>
      <c r="AK47" s="38" t="str">
        <f>ข้อมูลกิจกรรม!$V47</f>
        <v/>
      </c>
      <c r="AL47" s="38" t="str">
        <f>IF(กิจกรรมพัฒนาผู้เรียน!J48="","",กิจกรรมพัฒนาผู้เรียน!J48)</f>
        <v/>
      </c>
      <c r="AM47" s="51" t="str">
        <f>IF(S47="","",RANK(S47,S$5:S$54,0))</f>
        <v/>
      </c>
    </row>
    <row r="48" spans="1:39" s="26" customFormat="1" ht="15.95" customHeight="1">
      <c r="A48" s="51">
        <v>44</v>
      </c>
      <c r="B48" s="53" t="str">
        <f>'03'!B48</f>
        <v/>
      </c>
      <c r="C48" s="54" t="str">
        <f>'03'!C48</f>
        <v/>
      </c>
      <c r="D48" s="51" t="str">
        <f>'04'!J49</f>
        <v/>
      </c>
      <c r="E48" s="51" t="str">
        <f>'04'!Q49</f>
        <v/>
      </c>
      <c r="F48" s="51" t="str">
        <f>'04'!X49</f>
        <v/>
      </c>
      <c r="G48" s="51" t="str">
        <f>'04'!AE49</f>
        <v/>
      </c>
      <c r="H48" s="51" t="str">
        <f>'04'!AL49</f>
        <v/>
      </c>
      <c r="I48" s="51" t="str">
        <f>'04'!AS49</f>
        <v/>
      </c>
      <c r="J48" s="51" t="str">
        <f>'04'!AZ49</f>
        <v/>
      </c>
      <c r="K48" s="51" t="str">
        <f>'04'!BG49</f>
        <v/>
      </c>
      <c r="L48" s="51" t="str">
        <f>'04'!BN49</f>
        <v/>
      </c>
      <c r="M48" s="51" t="str">
        <f>'04'!BU49</f>
        <v/>
      </c>
      <c r="N48" s="51" t="str">
        <f>'04'!CB49</f>
        <v/>
      </c>
      <c r="O48" s="51" t="str">
        <f>'04'!CI49</f>
        <v/>
      </c>
      <c r="P48" s="51" t="str">
        <f>'04'!CP49</f>
        <v/>
      </c>
      <c r="Q48" s="51" t="str">
        <f>'04'!CW49</f>
        <v/>
      </c>
      <c r="R48" s="51" t="str">
        <f>'04'!DD49</f>
        <v/>
      </c>
      <c r="S48" s="57" t="str">
        <f>'022'!AJ48</f>
        <v/>
      </c>
      <c r="T48" s="51" t="str">
        <f>ข้อมูลกิจกรรม!D48</f>
        <v/>
      </c>
      <c r="U48" s="51" t="str">
        <f>ข้อมูลกิจกรรม!E48</f>
        <v/>
      </c>
      <c r="V48" s="51" t="str">
        <f>ข้อมูลกิจกรรม!F48</f>
        <v/>
      </c>
      <c r="W48" s="51" t="str">
        <f>ข้อมูลกิจกรรม!G48</f>
        <v/>
      </c>
      <c r="X48" s="51" t="str">
        <f>ข้อมูลกิจกรรม!H48</f>
        <v/>
      </c>
      <c r="Y48" s="51" t="str">
        <f>ข้อมูลกิจกรรม!I48</f>
        <v/>
      </c>
      <c r="Z48" s="51" t="str">
        <f>ข้อมูลกิจกรรม!J48</f>
        <v/>
      </c>
      <c r="AA48" s="51" t="str">
        <f>ข้อมูลกิจกรรม!K48</f>
        <v/>
      </c>
      <c r="AB48" s="51" t="str">
        <f>ข้อมูลกิจกรรม!L48</f>
        <v/>
      </c>
      <c r="AC48" s="51" t="str">
        <f>ข้อมูลกิจกรรม!M48</f>
        <v/>
      </c>
      <c r="AD48" s="51" t="str">
        <f>ข้อมูลกิจกรรม!N48</f>
        <v/>
      </c>
      <c r="AE48" s="51" t="str">
        <f>ข้อมูลกิจกรรม!O48</f>
        <v/>
      </c>
      <c r="AF48" s="126" t="str">
        <f>'06'!GD49</f>
        <v/>
      </c>
      <c r="AG48" s="51" t="str">
        <f>ข้อมูลกิจกรรม!P48</f>
        <v/>
      </c>
      <c r="AH48" s="51" t="e">
        <f>ข้อมูลกิจกรรม!#REF!</f>
        <v>#REF!</v>
      </c>
      <c r="AI48" s="51" t="e">
        <f>ข้อมูลกิจกรรม!#REF!</f>
        <v>#REF!</v>
      </c>
      <c r="AJ48" s="127" t="str">
        <f>'05'!CW49</f>
        <v/>
      </c>
      <c r="AK48" s="38" t="str">
        <f>ข้อมูลกิจกรรม!$V48</f>
        <v/>
      </c>
      <c r="AL48" s="38" t="str">
        <f>IF(กิจกรรมพัฒนาผู้เรียน!J49="","",กิจกรรมพัฒนาผู้เรียน!J49)</f>
        <v/>
      </c>
      <c r="AM48" s="51" t="str">
        <f>IF(S48="","",RANK(S48,S$5:S$54,0))</f>
        <v/>
      </c>
    </row>
    <row r="49" spans="1:39" s="26" customFormat="1" ht="15.95" customHeight="1">
      <c r="A49" s="51">
        <v>45</v>
      </c>
      <c r="B49" s="53" t="str">
        <f>'03'!B49</f>
        <v/>
      </c>
      <c r="C49" s="54" t="str">
        <f>'03'!C49</f>
        <v/>
      </c>
      <c r="D49" s="51" t="str">
        <f>'04'!J50</f>
        <v/>
      </c>
      <c r="E49" s="51" t="str">
        <f>'04'!Q50</f>
        <v/>
      </c>
      <c r="F49" s="51" t="str">
        <f>'04'!X50</f>
        <v/>
      </c>
      <c r="G49" s="51" t="str">
        <f>'04'!AE50</f>
        <v/>
      </c>
      <c r="H49" s="51" t="str">
        <f>'04'!AL50</f>
        <v/>
      </c>
      <c r="I49" s="51" t="str">
        <f>'04'!AS50</f>
        <v/>
      </c>
      <c r="J49" s="51" t="str">
        <f>'04'!AZ50</f>
        <v/>
      </c>
      <c r="K49" s="51" t="str">
        <f>'04'!BG50</f>
        <v/>
      </c>
      <c r="L49" s="51" t="str">
        <f>'04'!BN50</f>
        <v/>
      </c>
      <c r="M49" s="51" t="str">
        <f>'04'!BU50</f>
        <v/>
      </c>
      <c r="N49" s="51" t="str">
        <f>'04'!CB50</f>
        <v/>
      </c>
      <c r="O49" s="51" t="str">
        <f>'04'!CI50</f>
        <v/>
      </c>
      <c r="P49" s="51" t="str">
        <f>'04'!CP50</f>
        <v/>
      </c>
      <c r="Q49" s="51" t="str">
        <f>'04'!CW50</f>
        <v/>
      </c>
      <c r="R49" s="51" t="str">
        <f>'04'!DD50</f>
        <v/>
      </c>
      <c r="S49" s="57" t="str">
        <f>'022'!AJ49</f>
        <v/>
      </c>
      <c r="T49" s="51" t="str">
        <f>ข้อมูลกิจกรรม!D49</f>
        <v/>
      </c>
      <c r="U49" s="51" t="str">
        <f>ข้อมูลกิจกรรม!E49</f>
        <v/>
      </c>
      <c r="V49" s="51" t="str">
        <f>ข้อมูลกิจกรรม!F49</f>
        <v/>
      </c>
      <c r="W49" s="51" t="str">
        <f>ข้อมูลกิจกรรม!G49</f>
        <v/>
      </c>
      <c r="X49" s="51" t="str">
        <f>ข้อมูลกิจกรรม!H49</f>
        <v/>
      </c>
      <c r="Y49" s="51" t="str">
        <f>ข้อมูลกิจกรรม!I49</f>
        <v/>
      </c>
      <c r="Z49" s="51" t="str">
        <f>ข้อมูลกิจกรรม!J49</f>
        <v/>
      </c>
      <c r="AA49" s="51" t="str">
        <f>ข้อมูลกิจกรรม!K49</f>
        <v/>
      </c>
      <c r="AB49" s="51" t="str">
        <f>ข้อมูลกิจกรรม!L49</f>
        <v/>
      </c>
      <c r="AC49" s="51" t="str">
        <f>ข้อมูลกิจกรรม!M49</f>
        <v/>
      </c>
      <c r="AD49" s="51" t="str">
        <f>ข้อมูลกิจกรรม!N49</f>
        <v/>
      </c>
      <c r="AE49" s="51" t="str">
        <f>ข้อมูลกิจกรรม!O49</f>
        <v/>
      </c>
      <c r="AF49" s="126" t="str">
        <f>'06'!GD50</f>
        <v/>
      </c>
      <c r="AG49" s="51" t="str">
        <f>ข้อมูลกิจกรรม!P49</f>
        <v/>
      </c>
      <c r="AH49" s="51" t="e">
        <f>ข้อมูลกิจกรรม!#REF!</f>
        <v>#REF!</v>
      </c>
      <c r="AI49" s="51" t="e">
        <f>ข้อมูลกิจกรรม!#REF!</f>
        <v>#REF!</v>
      </c>
      <c r="AJ49" s="127" t="str">
        <f>'05'!CW50</f>
        <v/>
      </c>
      <c r="AK49" s="38" t="str">
        <f>ข้อมูลกิจกรรม!$V49</f>
        <v/>
      </c>
      <c r="AL49" s="38" t="str">
        <f>IF(กิจกรรมพัฒนาผู้เรียน!J50="","",กิจกรรมพัฒนาผู้เรียน!J50)</f>
        <v/>
      </c>
      <c r="AM49" s="51" t="str">
        <f t="shared" ref="AM49:AM54" si="1">IF(S49="","",RANK(S49,S$5:S$54,0))</f>
        <v/>
      </c>
    </row>
    <row r="50" spans="1:39" s="26" customFormat="1" ht="15.95" customHeight="1">
      <c r="A50" s="51">
        <v>46</v>
      </c>
      <c r="B50" s="53" t="str">
        <f>'03'!B50</f>
        <v/>
      </c>
      <c r="C50" s="54" t="str">
        <f>'03'!C50</f>
        <v/>
      </c>
      <c r="D50" s="51" t="str">
        <f>'04'!J51</f>
        <v/>
      </c>
      <c r="E50" s="51" t="str">
        <f>'04'!Q51</f>
        <v/>
      </c>
      <c r="F50" s="51" t="str">
        <f>'04'!X51</f>
        <v/>
      </c>
      <c r="G50" s="51" t="str">
        <f>'04'!AE51</f>
        <v/>
      </c>
      <c r="H50" s="51" t="str">
        <f>'04'!AL51</f>
        <v/>
      </c>
      <c r="I50" s="51" t="str">
        <f>'04'!AS51</f>
        <v/>
      </c>
      <c r="J50" s="51" t="str">
        <f>'04'!AZ51</f>
        <v/>
      </c>
      <c r="K50" s="51" t="str">
        <f>'04'!BG51</f>
        <v/>
      </c>
      <c r="L50" s="51" t="str">
        <f>'04'!BN51</f>
        <v/>
      </c>
      <c r="M50" s="51" t="str">
        <f>'04'!BU51</f>
        <v/>
      </c>
      <c r="N50" s="51" t="str">
        <f>'04'!CB51</f>
        <v/>
      </c>
      <c r="O50" s="51" t="str">
        <f>'04'!CI51</f>
        <v/>
      </c>
      <c r="P50" s="51" t="str">
        <f>'04'!CP51</f>
        <v/>
      </c>
      <c r="Q50" s="51" t="str">
        <f>'04'!CW51</f>
        <v/>
      </c>
      <c r="R50" s="51" t="str">
        <f>'04'!DD51</f>
        <v/>
      </c>
      <c r="S50" s="57" t="str">
        <f>'022'!AJ50</f>
        <v/>
      </c>
      <c r="T50" s="51" t="str">
        <f>ข้อมูลกิจกรรม!D50</f>
        <v/>
      </c>
      <c r="U50" s="51" t="str">
        <f>ข้อมูลกิจกรรม!E50</f>
        <v/>
      </c>
      <c r="V50" s="51" t="str">
        <f>ข้อมูลกิจกรรม!F50</f>
        <v/>
      </c>
      <c r="W50" s="51" t="str">
        <f>ข้อมูลกิจกรรม!G50</f>
        <v/>
      </c>
      <c r="X50" s="51" t="str">
        <f>ข้อมูลกิจกรรม!H50</f>
        <v/>
      </c>
      <c r="Y50" s="51" t="str">
        <f>ข้อมูลกิจกรรม!I50</f>
        <v/>
      </c>
      <c r="Z50" s="51" t="str">
        <f>ข้อมูลกิจกรรม!J50</f>
        <v/>
      </c>
      <c r="AA50" s="51" t="str">
        <f>ข้อมูลกิจกรรม!K50</f>
        <v/>
      </c>
      <c r="AB50" s="51" t="str">
        <f>ข้อมูลกิจกรรม!L50</f>
        <v/>
      </c>
      <c r="AC50" s="51" t="str">
        <f>ข้อมูลกิจกรรม!M50</f>
        <v/>
      </c>
      <c r="AD50" s="51" t="str">
        <f>ข้อมูลกิจกรรม!N50</f>
        <v/>
      </c>
      <c r="AE50" s="51" t="str">
        <f>ข้อมูลกิจกรรม!O50</f>
        <v/>
      </c>
      <c r="AF50" s="126" t="str">
        <f>'06'!GD51</f>
        <v/>
      </c>
      <c r="AG50" s="51" t="str">
        <f>ข้อมูลกิจกรรม!P50</f>
        <v/>
      </c>
      <c r="AH50" s="51" t="e">
        <f>ข้อมูลกิจกรรม!#REF!</f>
        <v>#REF!</v>
      </c>
      <c r="AI50" s="51" t="e">
        <f>ข้อมูลกิจกรรม!#REF!</f>
        <v>#REF!</v>
      </c>
      <c r="AJ50" s="127" t="str">
        <f>'05'!CW51</f>
        <v/>
      </c>
      <c r="AK50" s="38" t="str">
        <f>ข้อมูลกิจกรรม!$V50</f>
        <v/>
      </c>
      <c r="AL50" s="38" t="str">
        <f>IF(กิจกรรมพัฒนาผู้เรียน!J51="","",กิจกรรมพัฒนาผู้เรียน!J51)</f>
        <v/>
      </c>
      <c r="AM50" s="51" t="str">
        <f t="shared" si="1"/>
        <v/>
      </c>
    </row>
    <row r="51" spans="1:39" s="26" customFormat="1" ht="15.95" customHeight="1">
      <c r="A51" s="51">
        <v>47</v>
      </c>
      <c r="B51" s="53" t="str">
        <f>'03'!B51</f>
        <v/>
      </c>
      <c r="C51" s="54" t="str">
        <f>'03'!C51</f>
        <v/>
      </c>
      <c r="D51" s="51" t="str">
        <f>'04'!J52</f>
        <v/>
      </c>
      <c r="E51" s="51" t="str">
        <f>'04'!Q52</f>
        <v/>
      </c>
      <c r="F51" s="51" t="str">
        <f>'04'!X52</f>
        <v/>
      </c>
      <c r="G51" s="51" t="str">
        <f>'04'!AE52</f>
        <v/>
      </c>
      <c r="H51" s="51" t="str">
        <f>'04'!AL52</f>
        <v/>
      </c>
      <c r="I51" s="51" t="str">
        <f>'04'!AS52</f>
        <v/>
      </c>
      <c r="J51" s="51" t="str">
        <f>'04'!AZ52</f>
        <v/>
      </c>
      <c r="K51" s="51" t="str">
        <f>'04'!BG52</f>
        <v/>
      </c>
      <c r="L51" s="51" t="str">
        <f>'04'!BN52</f>
        <v/>
      </c>
      <c r="M51" s="51" t="str">
        <f>'04'!BU52</f>
        <v/>
      </c>
      <c r="N51" s="51" t="str">
        <f>'04'!CB52</f>
        <v/>
      </c>
      <c r="O51" s="51" t="str">
        <f>'04'!CI52</f>
        <v/>
      </c>
      <c r="P51" s="51" t="str">
        <f>'04'!CP52</f>
        <v/>
      </c>
      <c r="Q51" s="51" t="str">
        <f>'04'!CW52</f>
        <v/>
      </c>
      <c r="R51" s="51" t="str">
        <f>'04'!DD52</f>
        <v/>
      </c>
      <c r="S51" s="57" t="str">
        <f>'022'!AJ51</f>
        <v/>
      </c>
      <c r="T51" s="51" t="str">
        <f>ข้อมูลกิจกรรม!D51</f>
        <v/>
      </c>
      <c r="U51" s="51" t="str">
        <f>ข้อมูลกิจกรรม!E51</f>
        <v/>
      </c>
      <c r="V51" s="51" t="str">
        <f>ข้อมูลกิจกรรม!F51</f>
        <v/>
      </c>
      <c r="W51" s="51" t="str">
        <f>ข้อมูลกิจกรรม!G51</f>
        <v/>
      </c>
      <c r="X51" s="51" t="str">
        <f>ข้อมูลกิจกรรม!H51</f>
        <v/>
      </c>
      <c r="Y51" s="51" t="str">
        <f>ข้อมูลกิจกรรม!I51</f>
        <v/>
      </c>
      <c r="Z51" s="51" t="str">
        <f>ข้อมูลกิจกรรม!J51</f>
        <v/>
      </c>
      <c r="AA51" s="51" t="str">
        <f>ข้อมูลกิจกรรม!K51</f>
        <v/>
      </c>
      <c r="AB51" s="51" t="str">
        <f>ข้อมูลกิจกรรม!L51</f>
        <v/>
      </c>
      <c r="AC51" s="51" t="str">
        <f>ข้อมูลกิจกรรม!M51</f>
        <v/>
      </c>
      <c r="AD51" s="51" t="str">
        <f>ข้อมูลกิจกรรม!N51</f>
        <v/>
      </c>
      <c r="AE51" s="51" t="str">
        <f>ข้อมูลกิจกรรม!O51</f>
        <v/>
      </c>
      <c r="AF51" s="126" t="str">
        <f>'06'!GD52</f>
        <v/>
      </c>
      <c r="AG51" s="51" t="str">
        <f>ข้อมูลกิจกรรม!P51</f>
        <v/>
      </c>
      <c r="AH51" s="51" t="e">
        <f>ข้อมูลกิจกรรม!#REF!</f>
        <v>#REF!</v>
      </c>
      <c r="AI51" s="51" t="e">
        <f>ข้อมูลกิจกรรม!#REF!</f>
        <v>#REF!</v>
      </c>
      <c r="AJ51" s="127" t="str">
        <f>'05'!CW52</f>
        <v/>
      </c>
      <c r="AK51" s="38" t="str">
        <f>ข้อมูลกิจกรรม!$V51</f>
        <v/>
      </c>
      <c r="AL51" s="38" t="str">
        <f>IF(กิจกรรมพัฒนาผู้เรียน!J52="","",กิจกรรมพัฒนาผู้เรียน!J52)</f>
        <v/>
      </c>
      <c r="AM51" s="51" t="str">
        <f t="shared" si="1"/>
        <v/>
      </c>
    </row>
    <row r="52" spans="1:39" s="26" customFormat="1" ht="15.95" customHeight="1">
      <c r="A52" s="51">
        <v>48</v>
      </c>
      <c r="B52" s="53" t="str">
        <f>'03'!B52</f>
        <v/>
      </c>
      <c r="C52" s="54" t="str">
        <f>'03'!C52</f>
        <v/>
      </c>
      <c r="D52" s="51" t="str">
        <f>'04'!J53</f>
        <v/>
      </c>
      <c r="E52" s="51" t="str">
        <f>'04'!Q53</f>
        <v/>
      </c>
      <c r="F52" s="51" t="str">
        <f>'04'!X53</f>
        <v/>
      </c>
      <c r="G52" s="51" t="str">
        <f>'04'!AE53</f>
        <v/>
      </c>
      <c r="H52" s="51" t="str">
        <f>'04'!AL53</f>
        <v/>
      </c>
      <c r="I52" s="51" t="str">
        <f>'04'!AS53</f>
        <v/>
      </c>
      <c r="J52" s="51" t="str">
        <f>'04'!AZ53</f>
        <v/>
      </c>
      <c r="K52" s="51" t="str">
        <f>'04'!BG53</f>
        <v/>
      </c>
      <c r="L52" s="51" t="str">
        <f>'04'!BN53</f>
        <v/>
      </c>
      <c r="M52" s="51" t="str">
        <f>'04'!BU53</f>
        <v/>
      </c>
      <c r="N52" s="51" t="str">
        <f>'04'!CB53</f>
        <v/>
      </c>
      <c r="O52" s="51" t="str">
        <f>'04'!CI53</f>
        <v/>
      </c>
      <c r="P52" s="51" t="str">
        <f>'04'!CP53</f>
        <v/>
      </c>
      <c r="Q52" s="51" t="str">
        <f>'04'!CW53</f>
        <v/>
      </c>
      <c r="R52" s="51" t="str">
        <f>'04'!DD53</f>
        <v/>
      </c>
      <c r="S52" s="57" t="str">
        <f>'022'!AJ52</f>
        <v/>
      </c>
      <c r="T52" s="51" t="str">
        <f>ข้อมูลกิจกรรม!D52</f>
        <v/>
      </c>
      <c r="U52" s="51" t="str">
        <f>ข้อมูลกิจกรรม!E52</f>
        <v/>
      </c>
      <c r="V52" s="51" t="str">
        <f>ข้อมูลกิจกรรม!F52</f>
        <v/>
      </c>
      <c r="W52" s="51" t="str">
        <f>ข้อมูลกิจกรรม!G52</f>
        <v/>
      </c>
      <c r="X52" s="51" t="str">
        <f>ข้อมูลกิจกรรม!H52</f>
        <v/>
      </c>
      <c r="Y52" s="51" t="str">
        <f>ข้อมูลกิจกรรม!I52</f>
        <v/>
      </c>
      <c r="Z52" s="51" t="str">
        <f>ข้อมูลกิจกรรม!J52</f>
        <v/>
      </c>
      <c r="AA52" s="51" t="str">
        <f>ข้อมูลกิจกรรม!K52</f>
        <v/>
      </c>
      <c r="AB52" s="51" t="str">
        <f>ข้อมูลกิจกรรม!L52</f>
        <v/>
      </c>
      <c r="AC52" s="51" t="str">
        <f>ข้อมูลกิจกรรม!M52</f>
        <v/>
      </c>
      <c r="AD52" s="51" t="str">
        <f>ข้อมูลกิจกรรม!N52</f>
        <v/>
      </c>
      <c r="AE52" s="51" t="str">
        <f>ข้อมูลกิจกรรม!O52</f>
        <v/>
      </c>
      <c r="AF52" s="126" t="str">
        <f>'06'!GD53</f>
        <v/>
      </c>
      <c r="AG52" s="51" t="str">
        <f>ข้อมูลกิจกรรม!P52</f>
        <v/>
      </c>
      <c r="AH52" s="51" t="e">
        <f>ข้อมูลกิจกรรม!#REF!</f>
        <v>#REF!</v>
      </c>
      <c r="AI52" s="51" t="e">
        <f>ข้อมูลกิจกรรม!#REF!</f>
        <v>#REF!</v>
      </c>
      <c r="AJ52" s="127" t="str">
        <f>'05'!CW53</f>
        <v/>
      </c>
      <c r="AK52" s="38" t="str">
        <f>ข้อมูลกิจกรรม!$V52</f>
        <v/>
      </c>
      <c r="AL52" s="38" t="str">
        <f>IF(กิจกรรมพัฒนาผู้เรียน!J53="","",กิจกรรมพัฒนาผู้เรียน!J53)</f>
        <v/>
      </c>
      <c r="AM52" s="51" t="str">
        <f t="shared" si="1"/>
        <v/>
      </c>
    </row>
    <row r="53" spans="1:39" s="26" customFormat="1" ht="15.95" customHeight="1">
      <c r="A53" s="51">
        <v>49</v>
      </c>
      <c r="B53" s="53" t="str">
        <f>'03'!B53</f>
        <v/>
      </c>
      <c r="C53" s="54" t="str">
        <f>'03'!C53</f>
        <v/>
      </c>
      <c r="D53" s="51" t="str">
        <f>'04'!J54</f>
        <v/>
      </c>
      <c r="E53" s="51" t="str">
        <f>'04'!Q54</f>
        <v/>
      </c>
      <c r="F53" s="51" t="str">
        <f>'04'!X54</f>
        <v/>
      </c>
      <c r="G53" s="51" t="str">
        <f>'04'!AE54</f>
        <v/>
      </c>
      <c r="H53" s="51" t="str">
        <f>'04'!AL54</f>
        <v/>
      </c>
      <c r="I53" s="51" t="str">
        <f>'04'!AS54</f>
        <v/>
      </c>
      <c r="J53" s="51" t="str">
        <f>'04'!AZ54</f>
        <v/>
      </c>
      <c r="K53" s="51" t="str">
        <f>'04'!BG54</f>
        <v/>
      </c>
      <c r="L53" s="51" t="str">
        <f>'04'!BN54</f>
        <v/>
      </c>
      <c r="M53" s="51" t="str">
        <f>'04'!BU54</f>
        <v/>
      </c>
      <c r="N53" s="51" t="str">
        <f>'04'!CB54</f>
        <v/>
      </c>
      <c r="O53" s="51" t="str">
        <f>'04'!CI54</f>
        <v/>
      </c>
      <c r="P53" s="51" t="str">
        <f>'04'!CP54</f>
        <v/>
      </c>
      <c r="Q53" s="51" t="str">
        <f>'04'!CW54</f>
        <v/>
      </c>
      <c r="R53" s="51" t="str">
        <f>'04'!DD54</f>
        <v/>
      </c>
      <c r="S53" s="57" t="str">
        <f>'022'!AJ53</f>
        <v/>
      </c>
      <c r="T53" s="51" t="str">
        <f>ข้อมูลกิจกรรม!D53</f>
        <v/>
      </c>
      <c r="U53" s="51" t="str">
        <f>ข้อมูลกิจกรรม!E53</f>
        <v/>
      </c>
      <c r="V53" s="51" t="str">
        <f>ข้อมูลกิจกรรม!F53</f>
        <v/>
      </c>
      <c r="W53" s="51" t="str">
        <f>ข้อมูลกิจกรรม!G53</f>
        <v/>
      </c>
      <c r="X53" s="51" t="str">
        <f>ข้อมูลกิจกรรม!H53</f>
        <v/>
      </c>
      <c r="Y53" s="51" t="str">
        <f>ข้อมูลกิจกรรม!I53</f>
        <v/>
      </c>
      <c r="Z53" s="51" t="str">
        <f>ข้อมูลกิจกรรม!J53</f>
        <v/>
      </c>
      <c r="AA53" s="51" t="str">
        <f>ข้อมูลกิจกรรม!K53</f>
        <v/>
      </c>
      <c r="AB53" s="51" t="str">
        <f>ข้อมูลกิจกรรม!L53</f>
        <v/>
      </c>
      <c r="AC53" s="51" t="str">
        <f>ข้อมูลกิจกรรม!M53</f>
        <v/>
      </c>
      <c r="AD53" s="51" t="str">
        <f>ข้อมูลกิจกรรม!N53</f>
        <v/>
      </c>
      <c r="AE53" s="51" t="str">
        <f>ข้อมูลกิจกรรม!O53</f>
        <v/>
      </c>
      <c r="AF53" s="126" t="str">
        <f>'06'!GD54</f>
        <v/>
      </c>
      <c r="AG53" s="51" t="str">
        <f>ข้อมูลกิจกรรม!P53</f>
        <v/>
      </c>
      <c r="AH53" s="51" t="e">
        <f>ข้อมูลกิจกรรม!#REF!</f>
        <v>#REF!</v>
      </c>
      <c r="AI53" s="51" t="e">
        <f>ข้อมูลกิจกรรม!#REF!</f>
        <v>#REF!</v>
      </c>
      <c r="AJ53" s="127" t="str">
        <f>'05'!CW54</f>
        <v/>
      </c>
      <c r="AK53" s="38" t="str">
        <f>ข้อมูลกิจกรรม!$V53</f>
        <v/>
      </c>
      <c r="AL53" s="38" t="str">
        <f>IF(กิจกรรมพัฒนาผู้เรียน!J54="","",กิจกรรมพัฒนาผู้เรียน!J54)</f>
        <v/>
      </c>
      <c r="AM53" s="51" t="str">
        <f t="shared" si="1"/>
        <v/>
      </c>
    </row>
    <row r="54" spans="1:39" s="26" customFormat="1" ht="15.95" customHeight="1">
      <c r="A54" s="51">
        <v>50</v>
      </c>
      <c r="B54" s="53" t="str">
        <f>'03'!B54</f>
        <v/>
      </c>
      <c r="C54" s="54" t="str">
        <f>'03'!C54</f>
        <v/>
      </c>
      <c r="D54" s="51" t="str">
        <f>'04'!J55</f>
        <v/>
      </c>
      <c r="E54" s="51" t="str">
        <f>'04'!Q55</f>
        <v/>
      </c>
      <c r="F54" s="51" t="str">
        <f>'04'!X55</f>
        <v/>
      </c>
      <c r="G54" s="51" t="str">
        <f>'04'!AE55</f>
        <v/>
      </c>
      <c r="H54" s="51" t="str">
        <f>'04'!AL55</f>
        <v/>
      </c>
      <c r="I54" s="51" t="str">
        <f>'04'!AS55</f>
        <v/>
      </c>
      <c r="J54" s="51" t="str">
        <f>'04'!AZ55</f>
        <v/>
      </c>
      <c r="K54" s="51" t="str">
        <f>'04'!BG55</f>
        <v/>
      </c>
      <c r="L54" s="51" t="str">
        <f>'04'!BN55</f>
        <v/>
      </c>
      <c r="M54" s="51" t="str">
        <f>'04'!BU55</f>
        <v/>
      </c>
      <c r="N54" s="51" t="str">
        <f>'04'!CB55</f>
        <v/>
      </c>
      <c r="O54" s="51" t="str">
        <f>'04'!CI55</f>
        <v/>
      </c>
      <c r="P54" s="51" t="str">
        <f>'04'!CP55</f>
        <v/>
      </c>
      <c r="Q54" s="51" t="str">
        <f>'04'!CW55</f>
        <v/>
      </c>
      <c r="R54" s="51" t="str">
        <f>'04'!DD55</f>
        <v/>
      </c>
      <c r="S54" s="57" t="str">
        <f>'022'!AJ54</f>
        <v/>
      </c>
      <c r="T54" s="51" t="str">
        <f>ข้อมูลกิจกรรม!D54</f>
        <v/>
      </c>
      <c r="U54" s="51" t="str">
        <f>ข้อมูลกิจกรรม!E54</f>
        <v/>
      </c>
      <c r="V54" s="51" t="str">
        <f>ข้อมูลกิจกรรม!F54</f>
        <v/>
      </c>
      <c r="W54" s="51" t="str">
        <f>ข้อมูลกิจกรรม!G54</f>
        <v/>
      </c>
      <c r="X54" s="51" t="str">
        <f>ข้อมูลกิจกรรม!H54</f>
        <v/>
      </c>
      <c r="Y54" s="51" t="str">
        <f>ข้อมูลกิจกรรม!I54</f>
        <v/>
      </c>
      <c r="Z54" s="51" t="str">
        <f>ข้อมูลกิจกรรม!J54</f>
        <v/>
      </c>
      <c r="AA54" s="51" t="str">
        <f>ข้อมูลกิจกรรม!K54</f>
        <v/>
      </c>
      <c r="AB54" s="51" t="str">
        <f>ข้อมูลกิจกรรม!L54</f>
        <v/>
      </c>
      <c r="AC54" s="51" t="str">
        <f>ข้อมูลกิจกรรม!M54</f>
        <v/>
      </c>
      <c r="AD54" s="51" t="str">
        <f>ข้อมูลกิจกรรม!N54</f>
        <v/>
      </c>
      <c r="AE54" s="51" t="str">
        <f>ข้อมูลกิจกรรม!O54</f>
        <v/>
      </c>
      <c r="AF54" s="126" t="str">
        <f>'06'!GD55</f>
        <v/>
      </c>
      <c r="AG54" s="51" t="str">
        <f>ข้อมูลกิจกรรม!P54</f>
        <v/>
      </c>
      <c r="AH54" s="51" t="e">
        <f>ข้อมูลกิจกรรม!#REF!</f>
        <v>#REF!</v>
      </c>
      <c r="AI54" s="51" t="e">
        <f>ข้อมูลกิจกรรม!#REF!</f>
        <v>#REF!</v>
      </c>
      <c r="AJ54" s="127" t="str">
        <f>'05'!CW55</f>
        <v/>
      </c>
      <c r="AK54" s="38" t="str">
        <f>ข้อมูลกิจกรรม!$V54</f>
        <v/>
      </c>
      <c r="AL54" s="38" t="str">
        <f>IF(กิจกรรมพัฒนาผู้เรียน!J55="","",กิจกรรมพัฒนาผู้เรียน!J55)</f>
        <v/>
      </c>
      <c r="AM54" s="51" t="str">
        <f t="shared" si="1"/>
        <v/>
      </c>
    </row>
    <row r="55" spans="1:39" ht="25.5" customHeight="1">
      <c r="C55" s="58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59" t="str">
        <f>'03'!F60</f>
        <v>(นางสาวธญานี  บุสดี)</v>
      </c>
      <c r="G56" s="60"/>
      <c r="H56" s="60"/>
      <c r="I56" s="60"/>
      <c r="Y56" s="20" t="str">
        <f>E56</f>
        <v>(นางสาวธญานี  บุสดี)</v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9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5" t="str">
        <f>'02'!A1:S1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</row>
    <row r="2" spans="1:21" ht="18" customHeight="1">
      <c r="A2" s="509" t="str">
        <f>'02'!A2:S2</f>
        <v>ระดับชั้นประถมศึกษาปีที่ 1โรงเรียนวัดโฆสิตารามสำนักงานเขตพื้นที่การศึกษาประถมศึกษาชัยนาท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</row>
    <row r="3" spans="1:21" ht="18" customHeight="1">
      <c r="A3" s="504" t="s">
        <v>2</v>
      </c>
      <c r="B3" s="505" t="s">
        <v>28</v>
      </c>
      <c r="C3" s="504" t="s">
        <v>6</v>
      </c>
      <c r="D3" s="498" t="s">
        <v>54</v>
      </c>
      <c r="E3" s="499"/>
      <c r="F3" s="499"/>
      <c r="G3" s="499"/>
      <c r="H3" s="499"/>
      <c r="I3" s="499"/>
      <c r="J3" s="499"/>
      <c r="K3" s="499"/>
      <c r="L3" s="499"/>
      <c r="M3" s="499"/>
      <c r="N3" s="499"/>
      <c r="O3" s="499"/>
      <c r="P3" s="499"/>
      <c r="Q3" s="499"/>
      <c r="R3" s="499"/>
      <c r="S3" s="500"/>
      <c r="T3" s="512" t="s">
        <v>4</v>
      </c>
      <c r="U3" s="510" t="s">
        <v>5</v>
      </c>
    </row>
    <row r="4" spans="1:21" ht="18" customHeight="1">
      <c r="A4" s="504"/>
      <c r="B4" s="506"/>
      <c r="C4" s="504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62" t="str">
        <f>'ข้อมูลนักเรียน  '!K4</f>
        <v>การงาน</v>
      </c>
      <c r="L4" s="62" t="str">
        <f>'ข้อมูลนักเรียน  '!L4</f>
        <v>อังกฤษ</v>
      </c>
      <c r="M4" s="62" t="str">
        <f>'ข้อมูลนักเรียน  '!M4</f>
        <v>จีน</v>
      </c>
      <c r="N4" s="62" t="str">
        <f>'ข้อมูลนักเรียน  '!N4</f>
        <v>ต้านทุจริต</v>
      </c>
      <c r="O4" s="62" t="str">
        <f>'ข้อมูลนักเรียน  '!O4</f>
        <v>อังกฤษ</v>
      </c>
      <c r="P4" s="62" t="str">
        <f>'ข้อมูลนักเรียน  '!P4</f>
        <v>พละ</v>
      </c>
      <c r="Q4" s="62">
        <f>'ข้อมูลนักเรียน  '!Q4</f>
        <v>0</v>
      </c>
      <c r="R4" s="62">
        <f>'ข้อมูลนักเรียน  '!R4</f>
        <v>0</v>
      </c>
      <c r="S4" s="51" t="s">
        <v>3</v>
      </c>
      <c r="T4" s="513"/>
      <c r="U4" s="511"/>
    </row>
    <row r="5" spans="1:21" s="26" customFormat="1" ht="15.95" customHeight="1">
      <c r="A5" s="52">
        <v>1</v>
      </c>
      <c r="B5" s="53">
        <f>'ข้อมูลนักเรียน  '!B5</f>
        <v>2375</v>
      </c>
      <c r="C5" s="54" t="str">
        <f>'ข้อมูลนักเรียน  '!C5</f>
        <v>เด็กชายณัฐชนน  รอบรู้</v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2" t="str">
        <f>IF(SUM(D5:R5),SUM(D5:R5),"")</f>
        <v/>
      </c>
      <c r="T5" s="389" t="str">
        <f t="shared" ref="T5:T10" si="0">IF(SUM(D5:R5),SUM(D5:R5)/COUNTIF(D5:R5,"&gt;0"),"")</f>
        <v/>
      </c>
      <c r="U5" s="52" t="str">
        <f>IF(S5="","",RANK(S5,S$5:S$54,0))</f>
        <v/>
      </c>
    </row>
    <row r="6" spans="1:21" s="26" customFormat="1" ht="15.95" customHeight="1">
      <c r="A6" s="51">
        <v>2</v>
      </c>
      <c r="B6" s="53">
        <f>'ข้อมูลนักเรียน  '!B6</f>
        <v>2376</v>
      </c>
      <c r="C6" s="54" t="str">
        <f>'ข้อมูลนักเรียน  '!C6</f>
        <v>เด็กชายฐิติภัทร  สุภะผล</v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2" t="str">
        <f t="shared" ref="S6:S48" si="1">IF(SUM(D6:R6),SUM(D6:R6),"")</f>
        <v/>
      </c>
      <c r="T6" s="389" t="str">
        <f t="shared" si="0"/>
        <v/>
      </c>
      <c r="U6" s="52" t="str">
        <f>IF(S6="","",RANK(S6,S$5:S$54,0))</f>
        <v/>
      </c>
    </row>
    <row r="7" spans="1:21" s="26" customFormat="1" ht="15.95" customHeight="1">
      <c r="A7" s="51">
        <v>3</v>
      </c>
      <c r="B7" s="53">
        <f>'ข้อมูลนักเรียน  '!B7</f>
        <v>2377</v>
      </c>
      <c r="C7" s="54" t="str">
        <f>'ข้อมูลนักเรียน  '!C7</f>
        <v>เด็กชายเอกภพ  งานสลุง</v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2" t="str">
        <f t="shared" si="1"/>
        <v/>
      </c>
      <c r="T7" s="389" t="str">
        <f t="shared" si="0"/>
        <v/>
      </c>
      <c r="U7" s="52" t="str">
        <f t="shared" ref="U7:U16" si="2">IF(S7="","",RANK(S7,S$5:S$54,0))</f>
        <v/>
      </c>
    </row>
    <row r="8" spans="1:21" s="26" customFormat="1" ht="15.95" customHeight="1">
      <c r="A8" s="51">
        <v>4</v>
      </c>
      <c r="B8" s="53">
        <f>'ข้อมูลนักเรียน  '!B8</f>
        <v>2378</v>
      </c>
      <c r="C8" s="54" t="str">
        <f>'ข้อมูลนักเรียน  '!C8</f>
        <v>เด็กชายธนกฤติ  อินวกูล</v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2" t="str">
        <f t="shared" si="1"/>
        <v/>
      </c>
      <c r="T8" s="389" t="str">
        <f t="shared" si="0"/>
        <v/>
      </c>
      <c r="U8" s="52" t="str">
        <f t="shared" si="2"/>
        <v/>
      </c>
    </row>
    <row r="9" spans="1:21" s="26" customFormat="1" ht="15.95" customHeight="1">
      <c r="A9" s="51">
        <v>5</v>
      </c>
      <c r="B9" s="53">
        <f>'ข้อมูลนักเรียน  '!B9</f>
        <v>2379</v>
      </c>
      <c r="C9" s="54" t="str">
        <f>'ข้อมูลนักเรียน  '!C9</f>
        <v>เด็กชายปภาวิน  มังคะลา</v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2" t="str">
        <f t="shared" si="1"/>
        <v/>
      </c>
      <c r="T9" s="389" t="str">
        <f t="shared" si="0"/>
        <v/>
      </c>
      <c r="U9" s="52" t="str">
        <f t="shared" si="2"/>
        <v/>
      </c>
    </row>
    <row r="10" spans="1:21" s="26" customFormat="1" ht="15.95" customHeight="1">
      <c r="A10" s="51">
        <v>6</v>
      </c>
      <c r="B10" s="53">
        <f>'ข้อมูลนักเรียน  '!B10</f>
        <v>2380</v>
      </c>
      <c r="C10" s="54" t="str">
        <f>'ข้อมูลนักเรียน  '!C10</f>
        <v>เด็กชายธนกฤต  แย้มพรม</v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2" t="str">
        <f t="shared" si="1"/>
        <v/>
      </c>
      <c r="T10" s="389" t="str">
        <f t="shared" si="0"/>
        <v/>
      </c>
      <c r="U10" s="52" t="str">
        <f t="shared" si="2"/>
        <v/>
      </c>
    </row>
    <row r="11" spans="1:21" s="26" customFormat="1" ht="15.95" customHeight="1">
      <c r="A11" s="51">
        <v>7</v>
      </c>
      <c r="B11" s="53">
        <f>'ข้อมูลนักเรียน  '!B11</f>
        <v>2381</v>
      </c>
      <c r="C11" s="54" t="str">
        <f>'ข้อมูลนักเรียน  '!C11</f>
        <v>เด็กชายอัศวิน  พูลพร</v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2" t="str">
        <f t="shared" si="1"/>
        <v/>
      </c>
      <c r="T11" s="389" t="str">
        <f t="shared" ref="T11:T48" si="3">IF(SUM(D11:R11),SUM(D11:R11)/COUNTIF(D11:R11,"&gt;0"),"")</f>
        <v/>
      </c>
      <c r="U11" s="52" t="str">
        <f t="shared" si="2"/>
        <v/>
      </c>
    </row>
    <row r="12" spans="1:21" s="26" customFormat="1" ht="15.95" customHeight="1">
      <c r="A12" s="51">
        <v>8</v>
      </c>
      <c r="B12" s="53">
        <f>'ข้อมูลนักเรียน  '!B12</f>
        <v>2382</v>
      </c>
      <c r="C12" s="54" t="str">
        <f>'ข้อมูลนักเรียน  '!C12</f>
        <v>เด็กหญิงจารุพิชญา  ธัญญเจริญ</v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2" t="str">
        <f t="shared" si="1"/>
        <v/>
      </c>
      <c r="T12" s="389" t="str">
        <f t="shared" si="3"/>
        <v/>
      </c>
      <c r="U12" s="52" t="str">
        <f t="shared" si="2"/>
        <v/>
      </c>
    </row>
    <row r="13" spans="1:21" s="26" customFormat="1" ht="15.95" customHeight="1">
      <c r="A13" s="51">
        <v>9</v>
      </c>
      <c r="B13" s="53">
        <f>'ข้อมูลนักเรียน  '!B13</f>
        <v>2383</v>
      </c>
      <c r="C13" s="54" t="str">
        <f>'ข้อมูลนักเรียน  '!C13</f>
        <v>เด็กหญิงนันท์นภัส  เจียมพัว</v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2" t="str">
        <f t="shared" si="1"/>
        <v/>
      </c>
      <c r="T13" s="389" t="str">
        <f t="shared" si="3"/>
        <v/>
      </c>
      <c r="U13" s="52" t="str">
        <f t="shared" si="2"/>
        <v/>
      </c>
    </row>
    <row r="14" spans="1:21" s="26" customFormat="1" ht="15.95" customHeight="1">
      <c r="A14" s="51">
        <v>10</v>
      </c>
      <c r="B14" s="53">
        <f>'ข้อมูลนักเรียน  '!B14</f>
        <v>2384</v>
      </c>
      <c r="C14" s="54" t="str">
        <f>'ข้อมูลนักเรียน  '!C14</f>
        <v>เด็กหญิงปภาดา  แก่นมั่น</v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2" t="str">
        <f>IF(SUM(D14:R14),SUM(D14:R14),"")</f>
        <v/>
      </c>
      <c r="T14" s="389" t="str">
        <f t="shared" si="3"/>
        <v/>
      </c>
      <c r="U14" s="52" t="str">
        <f t="shared" si="2"/>
        <v/>
      </c>
    </row>
    <row r="15" spans="1:21" s="26" customFormat="1" ht="15.95" customHeight="1">
      <c r="A15" s="51">
        <v>11</v>
      </c>
      <c r="B15" s="53">
        <f>'ข้อมูลนักเรียน  '!B15</f>
        <v>2385</v>
      </c>
      <c r="C15" s="54" t="str">
        <f>'ข้อมูลนักเรียน  '!C15</f>
        <v>เด็กหญิงกชพร  กล้อยกลิ้ง</v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2" t="str">
        <f t="shared" si="1"/>
        <v/>
      </c>
      <c r="T15" s="389" t="str">
        <f t="shared" si="3"/>
        <v/>
      </c>
      <c r="U15" s="52" t="str">
        <f t="shared" si="2"/>
        <v/>
      </c>
    </row>
    <row r="16" spans="1:21" s="26" customFormat="1" ht="15.95" customHeight="1">
      <c r="A16" s="51">
        <v>12</v>
      </c>
      <c r="B16" s="53">
        <f>'ข้อมูลนักเรียน  '!B16</f>
        <v>2386</v>
      </c>
      <c r="C16" s="54" t="str">
        <f>'ข้อมูลนักเรียน  '!C16</f>
        <v>เด็กหญิงณัฏฐธิดา  วุฒิชัยรังสรรค์</v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2" t="str">
        <f t="shared" si="1"/>
        <v/>
      </c>
      <c r="T16" s="389" t="str">
        <f t="shared" si="3"/>
        <v/>
      </c>
      <c r="U16" s="52" t="str">
        <f t="shared" si="2"/>
        <v/>
      </c>
    </row>
    <row r="17" spans="1:21" s="26" customFormat="1" ht="15.95" customHeight="1">
      <c r="A17" s="51">
        <v>13</v>
      </c>
      <c r="B17" s="53">
        <f>'ข้อมูลนักเรียน  '!B17</f>
        <v>2387</v>
      </c>
      <c r="C17" s="54" t="str">
        <f>'ข้อมูลนักเรียน  '!C17</f>
        <v>เด็กหญิงกมลธิดา  แท่งทอง</v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2" t="str">
        <f t="shared" si="1"/>
        <v/>
      </c>
      <c r="T17" s="389" t="str">
        <f t="shared" si="3"/>
        <v/>
      </c>
      <c r="U17" s="52" t="str">
        <f>IF(S17="","",RANK(S17,S$5:S$54,0))</f>
        <v/>
      </c>
    </row>
    <row r="18" spans="1:21" s="26" customFormat="1" ht="15.95" customHeight="1">
      <c r="A18" s="51">
        <v>14</v>
      </c>
      <c r="B18" s="53">
        <f>'ข้อมูลนักเรียน  '!B18</f>
        <v>2426</v>
      </c>
      <c r="C18" s="54" t="str">
        <f>'ข้อมูลนักเรียน  '!C18</f>
        <v>เด็กชายธีรดล  กรานวงษ์</v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2" t="str">
        <f t="shared" si="1"/>
        <v/>
      </c>
      <c r="T18" s="389" t="str">
        <f t="shared" si="3"/>
        <v/>
      </c>
      <c r="U18" s="52" t="str">
        <f t="shared" ref="U18:U48" si="4">IF(S18="","",RANK(S18,S$5:S$54,0))</f>
        <v/>
      </c>
    </row>
    <row r="19" spans="1:21" s="26" customFormat="1" ht="15.95" customHeight="1">
      <c r="A19" s="51">
        <v>15</v>
      </c>
      <c r="B19" s="53">
        <f>'ข้อมูลนักเรียน  '!B19</f>
        <v>2427</v>
      </c>
      <c r="C19" s="54" t="str">
        <f>'ข้อมูลนักเรียน  '!C19</f>
        <v>เด็กชายเอกรัตน์  ศุกประเสริฐ</v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2" t="str">
        <f t="shared" si="1"/>
        <v/>
      </c>
      <c r="T19" s="389" t="str">
        <f t="shared" si="3"/>
        <v/>
      </c>
      <c r="U19" s="52" t="str">
        <f t="shared" si="4"/>
        <v/>
      </c>
    </row>
    <row r="20" spans="1:21" s="26" customFormat="1" ht="15.95" customHeight="1">
      <c r="A20" s="51">
        <v>16</v>
      </c>
      <c r="B20" s="53">
        <f>'ข้อมูลนักเรียน  '!B20</f>
        <v>2428</v>
      </c>
      <c r="C20" s="54" t="str">
        <f>'ข้อมูลนักเรียน  '!C20</f>
        <v>เด็กชายจารุวัฒน์  จั่นหนู</v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2" t="str">
        <f t="shared" si="1"/>
        <v/>
      </c>
      <c r="T20" s="389" t="str">
        <f t="shared" si="3"/>
        <v/>
      </c>
      <c r="U20" s="52" t="str">
        <f t="shared" si="4"/>
        <v/>
      </c>
    </row>
    <row r="21" spans="1:21" s="26" customFormat="1" ht="15.95" customHeight="1">
      <c r="A21" s="51">
        <v>17</v>
      </c>
      <c r="B21" s="53">
        <f>'ข้อมูลนักเรียน  '!B21</f>
        <v>2484</v>
      </c>
      <c r="C21" s="54" t="str">
        <f>'ข้อมูลนักเรียน  '!C21</f>
        <v>เด็กหญิงกวิสรา  ยอดย้อย</v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2" t="str">
        <f t="shared" si="1"/>
        <v/>
      </c>
      <c r="T21" s="389" t="str">
        <f t="shared" si="3"/>
        <v/>
      </c>
      <c r="U21" s="52" t="str">
        <f t="shared" si="4"/>
        <v/>
      </c>
    </row>
    <row r="22" spans="1:21" s="26" customFormat="1" ht="15.95" customHeight="1">
      <c r="A22" s="51">
        <v>18</v>
      </c>
      <c r="B22" s="53">
        <f>'ข้อมูลนักเรียน  '!B22</f>
        <v>2485</v>
      </c>
      <c r="C22" s="54" t="str">
        <f>'ข้อมูลนักเรียน  '!C22</f>
        <v>เด็กชายกิตติคุณ  สิทธิกูล</v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2" t="str">
        <f t="shared" si="1"/>
        <v/>
      </c>
      <c r="T22" s="389" t="str">
        <f t="shared" si="3"/>
        <v/>
      </c>
      <c r="U22" s="52" t="str">
        <f t="shared" si="4"/>
        <v/>
      </c>
    </row>
    <row r="23" spans="1:21" s="26" customFormat="1" ht="15.95" customHeight="1">
      <c r="A23" s="51">
        <v>19</v>
      </c>
      <c r="B23" s="53">
        <f>'ข้อมูลนักเรียน  '!B23</f>
        <v>2486</v>
      </c>
      <c r="C23" s="54" t="str">
        <f>'ข้อมูลนักเรียน  '!C23</f>
        <v>เด็กชายปรัตถกร  พูลพิพัฒน์</v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2" t="str">
        <f t="shared" si="1"/>
        <v/>
      </c>
      <c r="T23" s="389" t="str">
        <f t="shared" si="3"/>
        <v/>
      </c>
      <c r="U23" s="52" t="str">
        <f t="shared" si="4"/>
        <v/>
      </c>
    </row>
    <row r="24" spans="1:21" s="26" customFormat="1" ht="15.95" customHeight="1">
      <c r="A24" s="51">
        <v>20</v>
      </c>
      <c r="B24" s="53" t="str">
        <f>'ข้อมูลนักเรียน  '!B24</f>
        <v/>
      </c>
      <c r="C24" s="54" t="str">
        <f>'ข้อมูลนักเรียน  '!C24</f>
        <v/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2" t="str">
        <f t="shared" si="1"/>
        <v/>
      </c>
      <c r="T24" s="389" t="str">
        <f t="shared" si="3"/>
        <v/>
      </c>
      <c r="U24" s="52" t="str">
        <f t="shared" si="4"/>
        <v/>
      </c>
    </row>
    <row r="25" spans="1:21" s="26" customFormat="1" ht="15.95" customHeight="1">
      <c r="A25" s="51">
        <v>21</v>
      </c>
      <c r="B25" s="53" t="str">
        <f>'ข้อมูลนักเรียน  '!B25</f>
        <v/>
      </c>
      <c r="C25" s="54" t="str">
        <f>'ข้อมูลนักเรียน  '!C25</f>
        <v/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2" t="str">
        <f t="shared" si="1"/>
        <v/>
      </c>
      <c r="T25" s="389" t="str">
        <f t="shared" si="3"/>
        <v/>
      </c>
      <c r="U25" s="52" t="str">
        <f t="shared" si="4"/>
        <v/>
      </c>
    </row>
    <row r="26" spans="1:21" s="26" customFormat="1" ht="15.95" customHeight="1">
      <c r="A26" s="51">
        <v>22</v>
      </c>
      <c r="B26" s="53" t="str">
        <f>'ข้อมูลนักเรียน  '!B26</f>
        <v/>
      </c>
      <c r="C26" s="54" t="str">
        <f>'ข้อมูลนักเรียน  '!C26</f>
        <v/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2" t="str">
        <f t="shared" si="1"/>
        <v/>
      </c>
      <c r="T26" s="389" t="str">
        <f t="shared" si="3"/>
        <v/>
      </c>
      <c r="U26" s="52" t="str">
        <f t="shared" si="4"/>
        <v/>
      </c>
    </row>
    <row r="27" spans="1:21" s="26" customFormat="1" ht="15.95" customHeight="1">
      <c r="A27" s="51">
        <v>23</v>
      </c>
      <c r="B27" s="53" t="str">
        <f>'ข้อมูลนักเรียน  '!B27</f>
        <v/>
      </c>
      <c r="C27" s="54" t="str">
        <f>'ข้อมูลนักเรียน  '!C27</f>
        <v/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2" t="str">
        <f t="shared" si="1"/>
        <v/>
      </c>
      <c r="T27" s="389" t="str">
        <f t="shared" si="3"/>
        <v/>
      </c>
      <c r="U27" s="52" t="str">
        <f t="shared" si="4"/>
        <v/>
      </c>
    </row>
    <row r="28" spans="1:21" s="26" customFormat="1" ht="15.95" customHeight="1">
      <c r="A28" s="51">
        <v>24</v>
      </c>
      <c r="B28" s="53" t="str">
        <f>'ข้อมูลนักเรียน  '!B28</f>
        <v/>
      </c>
      <c r="C28" s="54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2" t="str">
        <f t="shared" si="1"/>
        <v/>
      </c>
      <c r="T28" s="389" t="str">
        <f t="shared" si="3"/>
        <v/>
      </c>
      <c r="U28" s="52" t="str">
        <f t="shared" si="4"/>
        <v/>
      </c>
    </row>
    <row r="29" spans="1:21" s="26" customFormat="1" ht="15.95" customHeight="1">
      <c r="A29" s="51">
        <v>25</v>
      </c>
      <c r="B29" s="53" t="str">
        <f>'ข้อมูลนักเรียน  '!B29</f>
        <v/>
      </c>
      <c r="C29" s="54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2" t="str">
        <f t="shared" si="1"/>
        <v/>
      </c>
      <c r="T29" s="389" t="str">
        <f t="shared" si="3"/>
        <v/>
      </c>
      <c r="U29" s="52" t="str">
        <f t="shared" si="4"/>
        <v/>
      </c>
    </row>
    <row r="30" spans="1:21" s="26" customFormat="1" ht="15.95" customHeight="1">
      <c r="A30" s="51">
        <v>26</v>
      </c>
      <c r="B30" s="53" t="str">
        <f>'ข้อมูลนักเรียน  '!B30</f>
        <v/>
      </c>
      <c r="C30" s="54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2" t="str">
        <f t="shared" si="1"/>
        <v/>
      </c>
      <c r="T30" s="389" t="str">
        <f t="shared" si="3"/>
        <v/>
      </c>
      <c r="U30" s="52" t="str">
        <f t="shared" si="4"/>
        <v/>
      </c>
    </row>
    <row r="31" spans="1:21" s="26" customFormat="1" ht="15.95" customHeight="1">
      <c r="A31" s="51">
        <v>27</v>
      </c>
      <c r="B31" s="53" t="str">
        <f>'ข้อมูลนักเรียน  '!B31</f>
        <v/>
      </c>
      <c r="C31" s="54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2" t="str">
        <f t="shared" si="1"/>
        <v/>
      </c>
      <c r="T31" s="389" t="str">
        <f t="shared" si="3"/>
        <v/>
      </c>
      <c r="U31" s="52" t="str">
        <f t="shared" si="4"/>
        <v/>
      </c>
    </row>
    <row r="32" spans="1:21" s="26" customFormat="1" ht="15.95" customHeight="1">
      <c r="A32" s="51">
        <v>28</v>
      </c>
      <c r="B32" s="53" t="str">
        <f>'ข้อมูลนักเรียน  '!B32</f>
        <v/>
      </c>
      <c r="C32" s="54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2" t="str">
        <f t="shared" si="1"/>
        <v/>
      </c>
      <c r="T32" s="389" t="str">
        <f t="shared" si="3"/>
        <v/>
      </c>
      <c r="U32" s="52" t="str">
        <f t="shared" si="4"/>
        <v/>
      </c>
    </row>
    <row r="33" spans="1:21" s="26" customFormat="1" ht="15.95" customHeight="1">
      <c r="A33" s="51">
        <v>29</v>
      </c>
      <c r="B33" s="53" t="str">
        <f>'ข้อมูลนักเรียน  '!B33</f>
        <v/>
      </c>
      <c r="C33" s="54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2" t="str">
        <f t="shared" si="1"/>
        <v/>
      </c>
      <c r="T33" s="389" t="str">
        <f t="shared" si="3"/>
        <v/>
      </c>
      <c r="U33" s="52" t="str">
        <f t="shared" si="4"/>
        <v/>
      </c>
    </row>
    <row r="34" spans="1:21" s="26" customFormat="1" ht="15.95" customHeight="1">
      <c r="A34" s="51">
        <v>30</v>
      </c>
      <c r="B34" s="53" t="str">
        <f>'ข้อมูลนักเรียน  '!B34</f>
        <v/>
      </c>
      <c r="C34" s="54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2" t="str">
        <f t="shared" si="1"/>
        <v/>
      </c>
      <c r="T34" s="389" t="str">
        <f t="shared" si="3"/>
        <v/>
      </c>
      <c r="U34" s="52" t="str">
        <f t="shared" si="4"/>
        <v/>
      </c>
    </row>
    <row r="35" spans="1:21" s="26" customFormat="1" ht="15.95" customHeight="1">
      <c r="A35" s="51">
        <v>31</v>
      </c>
      <c r="B35" s="53" t="str">
        <f>'ข้อมูลนักเรียน  '!B35</f>
        <v/>
      </c>
      <c r="C35" s="54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2" t="str">
        <f t="shared" si="1"/>
        <v/>
      </c>
      <c r="T35" s="389" t="str">
        <f t="shared" si="3"/>
        <v/>
      </c>
      <c r="U35" s="52" t="str">
        <f t="shared" si="4"/>
        <v/>
      </c>
    </row>
    <row r="36" spans="1:21" s="26" customFormat="1" ht="15.95" customHeight="1">
      <c r="A36" s="51">
        <v>32</v>
      </c>
      <c r="B36" s="53" t="str">
        <f>'ข้อมูลนักเรียน  '!B36</f>
        <v/>
      </c>
      <c r="C36" s="54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2" t="str">
        <f t="shared" si="1"/>
        <v/>
      </c>
      <c r="T36" s="389" t="str">
        <f t="shared" si="3"/>
        <v/>
      </c>
      <c r="U36" s="52" t="str">
        <f t="shared" si="4"/>
        <v/>
      </c>
    </row>
    <row r="37" spans="1:21" s="26" customFormat="1" ht="15.95" customHeight="1">
      <c r="A37" s="51">
        <v>33</v>
      </c>
      <c r="B37" s="53" t="str">
        <f>'ข้อมูลนักเรียน  '!B37</f>
        <v/>
      </c>
      <c r="C37" s="54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2" t="str">
        <f t="shared" si="1"/>
        <v/>
      </c>
      <c r="T37" s="389" t="str">
        <f t="shared" si="3"/>
        <v/>
      </c>
      <c r="U37" s="52" t="str">
        <f t="shared" si="4"/>
        <v/>
      </c>
    </row>
    <row r="38" spans="1:21" s="26" customFormat="1" ht="15.95" customHeight="1">
      <c r="A38" s="51">
        <v>34</v>
      </c>
      <c r="B38" s="53" t="str">
        <f>'ข้อมูลนักเรียน  '!B38</f>
        <v/>
      </c>
      <c r="C38" s="54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2" t="str">
        <f t="shared" si="1"/>
        <v/>
      </c>
      <c r="T38" s="389" t="str">
        <f t="shared" si="3"/>
        <v/>
      </c>
      <c r="U38" s="52" t="str">
        <f t="shared" si="4"/>
        <v/>
      </c>
    </row>
    <row r="39" spans="1:21" s="26" customFormat="1" ht="15.95" customHeight="1">
      <c r="A39" s="51">
        <v>35</v>
      </c>
      <c r="B39" s="53" t="str">
        <f>'ข้อมูลนักเรียน  '!B39</f>
        <v/>
      </c>
      <c r="C39" s="54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2" t="str">
        <f t="shared" si="1"/>
        <v/>
      </c>
      <c r="T39" s="389" t="str">
        <f t="shared" si="3"/>
        <v/>
      </c>
      <c r="U39" s="52" t="str">
        <f t="shared" si="4"/>
        <v/>
      </c>
    </row>
    <row r="40" spans="1:21" s="26" customFormat="1" ht="15.95" customHeight="1">
      <c r="A40" s="51">
        <v>36</v>
      </c>
      <c r="B40" s="53" t="str">
        <f>'ข้อมูลนักเรียน  '!B40</f>
        <v/>
      </c>
      <c r="C40" s="54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2" t="str">
        <f t="shared" si="1"/>
        <v/>
      </c>
      <c r="T40" s="389" t="str">
        <f t="shared" si="3"/>
        <v/>
      </c>
      <c r="U40" s="52" t="str">
        <f t="shared" si="4"/>
        <v/>
      </c>
    </row>
    <row r="41" spans="1:21" s="26" customFormat="1" ht="15.95" customHeight="1">
      <c r="A41" s="51">
        <v>37</v>
      </c>
      <c r="B41" s="53" t="str">
        <f>'ข้อมูลนักเรียน  '!B41</f>
        <v/>
      </c>
      <c r="C41" s="54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2" t="str">
        <f t="shared" si="1"/>
        <v/>
      </c>
      <c r="T41" s="389" t="str">
        <f t="shared" si="3"/>
        <v/>
      </c>
      <c r="U41" s="52" t="str">
        <f t="shared" si="4"/>
        <v/>
      </c>
    </row>
    <row r="42" spans="1:21" s="26" customFormat="1" ht="15.95" customHeight="1">
      <c r="A42" s="51">
        <v>38</v>
      </c>
      <c r="B42" s="53" t="str">
        <f>'ข้อมูลนักเรียน  '!B42</f>
        <v/>
      </c>
      <c r="C42" s="54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2" t="str">
        <f t="shared" si="1"/>
        <v/>
      </c>
      <c r="T42" s="389" t="str">
        <f t="shared" si="3"/>
        <v/>
      </c>
      <c r="U42" s="52" t="str">
        <f t="shared" si="4"/>
        <v/>
      </c>
    </row>
    <row r="43" spans="1:21" s="26" customFormat="1" ht="15.95" customHeight="1">
      <c r="A43" s="51">
        <v>39</v>
      </c>
      <c r="B43" s="53" t="str">
        <f>'ข้อมูลนักเรียน  '!B43</f>
        <v/>
      </c>
      <c r="C43" s="54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2" t="str">
        <f t="shared" si="1"/>
        <v/>
      </c>
      <c r="T43" s="389" t="str">
        <f t="shared" si="3"/>
        <v/>
      </c>
      <c r="U43" s="52" t="str">
        <f t="shared" si="4"/>
        <v/>
      </c>
    </row>
    <row r="44" spans="1:21" s="26" customFormat="1" ht="15.95" customHeight="1">
      <c r="A44" s="51">
        <v>40</v>
      </c>
      <c r="B44" s="53" t="str">
        <f>'ข้อมูลนักเรียน  '!B44</f>
        <v/>
      </c>
      <c r="C44" s="54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2" t="str">
        <f t="shared" si="1"/>
        <v/>
      </c>
      <c r="T44" s="389" t="str">
        <f t="shared" si="3"/>
        <v/>
      </c>
      <c r="U44" s="52" t="str">
        <f t="shared" si="4"/>
        <v/>
      </c>
    </row>
    <row r="45" spans="1:21" s="26" customFormat="1" ht="15.95" customHeight="1">
      <c r="A45" s="51">
        <v>41</v>
      </c>
      <c r="B45" s="53" t="str">
        <f>'ข้อมูลนักเรียน  '!B45</f>
        <v/>
      </c>
      <c r="C45" s="54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2" t="str">
        <f t="shared" si="1"/>
        <v/>
      </c>
      <c r="T45" s="389" t="str">
        <f t="shared" si="3"/>
        <v/>
      </c>
      <c r="U45" s="52" t="str">
        <f t="shared" si="4"/>
        <v/>
      </c>
    </row>
    <row r="46" spans="1:21" s="26" customFormat="1" ht="15.95" customHeight="1">
      <c r="A46" s="51">
        <v>42</v>
      </c>
      <c r="B46" s="53" t="str">
        <f>'ข้อมูลนักเรียน  '!B46</f>
        <v/>
      </c>
      <c r="C46" s="54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2" t="str">
        <f t="shared" si="1"/>
        <v/>
      </c>
      <c r="T46" s="389" t="str">
        <f t="shared" si="3"/>
        <v/>
      </c>
      <c r="U46" s="52" t="str">
        <f t="shared" si="4"/>
        <v/>
      </c>
    </row>
    <row r="47" spans="1:21" s="26" customFormat="1" ht="15.95" customHeight="1">
      <c r="A47" s="51">
        <v>43</v>
      </c>
      <c r="B47" s="53" t="str">
        <f>'ข้อมูลนักเรียน  '!B47</f>
        <v/>
      </c>
      <c r="C47" s="54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2" t="str">
        <f t="shared" si="1"/>
        <v/>
      </c>
      <c r="T47" s="389" t="str">
        <f t="shared" si="3"/>
        <v/>
      </c>
      <c r="U47" s="52" t="str">
        <f t="shared" si="4"/>
        <v/>
      </c>
    </row>
    <row r="48" spans="1:21" s="26" customFormat="1" ht="15.95" customHeight="1">
      <c r="A48" s="51">
        <v>44</v>
      </c>
      <c r="B48" s="53" t="str">
        <f>'ข้อมูลนักเรียน  '!B48</f>
        <v/>
      </c>
      <c r="C48" s="54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2" t="str">
        <f t="shared" si="1"/>
        <v/>
      </c>
      <c r="T48" s="389" t="str">
        <f t="shared" si="3"/>
        <v/>
      </c>
      <c r="U48" s="52" t="str">
        <f t="shared" si="4"/>
        <v/>
      </c>
    </row>
    <row r="49" spans="1:21" s="26" customFormat="1" ht="15.95" customHeight="1">
      <c r="A49" s="51">
        <v>45</v>
      </c>
      <c r="B49" s="53" t="str">
        <f>'ข้อมูลนักเรียน  '!B49</f>
        <v/>
      </c>
      <c r="C49" s="54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2" t="str">
        <f t="shared" ref="S49:S54" si="5">IF(SUM(D49:R49),SUM(D49:R49),"")</f>
        <v/>
      </c>
      <c r="T49" s="389" t="str">
        <f t="shared" ref="T49:T54" si="6">IF(SUM(D49:R49),SUM(D49:R49)/COUNTIF(D49:R49,"&gt;0"),"")</f>
        <v/>
      </c>
      <c r="U49" s="52" t="str">
        <f t="shared" ref="U49:U54" si="7">IF(S49="","",RANK(S49,S$5:S$54,0))</f>
        <v/>
      </c>
    </row>
    <row r="50" spans="1:21" s="26" customFormat="1" ht="15.95" customHeight="1">
      <c r="A50" s="51">
        <v>46</v>
      </c>
      <c r="B50" s="53" t="str">
        <f>'ข้อมูลนักเรียน  '!B50</f>
        <v/>
      </c>
      <c r="C50" s="54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2" t="str">
        <f t="shared" si="5"/>
        <v/>
      </c>
      <c r="T50" s="389" t="str">
        <f t="shared" si="6"/>
        <v/>
      </c>
      <c r="U50" s="52" t="str">
        <f t="shared" si="7"/>
        <v/>
      </c>
    </row>
    <row r="51" spans="1:21" s="26" customFormat="1" ht="15.95" customHeight="1">
      <c r="A51" s="51">
        <v>47</v>
      </c>
      <c r="B51" s="53" t="str">
        <f>'ข้อมูลนักเรียน  '!B51</f>
        <v/>
      </c>
      <c r="C51" s="54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2" t="str">
        <f t="shared" si="5"/>
        <v/>
      </c>
      <c r="T51" s="389" t="str">
        <f t="shared" si="6"/>
        <v/>
      </c>
      <c r="U51" s="52" t="str">
        <f t="shared" si="7"/>
        <v/>
      </c>
    </row>
    <row r="52" spans="1:21" s="26" customFormat="1" ht="15.95" customHeight="1">
      <c r="A52" s="51">
        <v>48</v>
      </c>
      <c r="B52" s="53" t="str">
        <f>'ข้อมูลนักเรียน  '!B52</f>
        <v/>
      </c>
      <c r="C52" s="54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2" t="str">
        <f t="shared" si="5"/>
        <v/>
      </c>
      <c r="T52" s="389" t="str">
        <f t="shared" si="6"/>
        <v/>
      </c>
      <c r="U52" s="52" t="str">
        <f t="shared" si="7"/>
        <v/>
      </c>
    </row>
    <row r="53" spans="1:21" s="26" customFormat="1" ht="15.95" customHeight="1">
      <c r="A53" s="51">
        <v>49</v>
      </c>
      <c r="B53" s="53" t="str">
        <f>'ข้อมูลนักเรียน  '!B53</f>
        <v/>
      </c>
      <c r="C53" s="54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2" t="str">
        <f t="shared" si="5"/>
        <v/>
      </c>
      <c r="T53" s="389" t="str">
        <f t="shared" si="6"/>
        <v/>
      </c>
      <c r="U53" s="52" t="str">
        <f t="shared" si="7"/>
        <v/>
      </c>
    </row>
    <row r="54" spans="1:21" s="26" customFormat="1" ht="15.95" customHeight="1">
      <c r="A54" s="51">
        <v>50</v>
      </c>
      <c r="B54" s="53" t="str">
        <f>'ข้อมูลนักเรียน  '!B54</f>
        <v/>
      </c>
      <c r="C54" s="54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2" t="str">
        <f t="shared" si="5"/>
        <v/>
      </c>
      <c r="T54" s="389" t="str">
        <f t="shared" si="6"/>
        <v/>
      </c>
      <c r="U54" s="52" t="str">
        <f t="shared" si="7"/>
        <v/>
      </c>
    </row>
    <row r="55" spans="1:21" s="26" customFormat="1" ht="15.75" customHeight="1">
      <c r="C55" s="107" t="s">
        <v>3</v>
      </c>
      <c r="D55" s="390" t="str">
        <f>IF(SUM(D5:D54),SUM(D5:D54),"")</f>
        <v/>
      </c>
      <c r="E55" s="390" t="str">
        <f>IF(SUM(E5:E54),SUM(E5:E54),"")</f>
        <v/>
      </c>
      <c r="F55" s="390" t="str">
        <f t="shared" ref="F55:K55" si="8">IF(SUM(F5:F54),SUM(F5:F54),"")</f>
        <v/>
      </c>
      <c r="G55" s="390" t="str">
        <f t="shared" si="8"/>
        <v/>
      </c>
      <c r="H55" s="390" t="str">
        <f t="shared" si="8"/>
        <v/>
      </c>
      <c r="I55" s="390" t="str">
        <f t="shared" si="8"/>
        <v/>
      </c>
      <c r="J55" s="390" t="str">
        <f t="shared" si="8"/>
        <v/>
      </c>
      <c r="K55" s="390" t="str">
        <f t="shared" si="8"/>
        <v/>
      </c>
      <c r="L55" s="390" t="str">
        <f t="shared" ref="L55:S55" si="9">IF(SUM(L5:L54),SUM(L5:L54),"")</f>
        <v/>
      </c>
      <c r="M55" s="390" t="str">
        <f t="shared" si="9"/>
        <v/>
      </c>
      <c r="N55" s="390" t="str">
        <f t="shared" si="9"/>
        <v/>
      </c>
      <c r="O55" s="390" t="str">
        <f t="shared" si="9"/>
        <v/>
      </c>
      <c r="P55" s="390" t="str">
        <f t="shared" si="9"/>
        <v/>
      </c>
      <c r="Q55" s="390" t="str">
        <f t="shared" si="9"/>
        <v/>
      </c>
      <c r="R55" s="390" t="str">
        <f t="shared" si="9"/>
        <v/>
      </c>
      <c r="S55" s="390" t="str">
        <f t="shared" si="9"/>
        <v/>
      </c>
      <c r="T55" s="390"/>
      <c r="U55" s="107"/>
    </row>
    <row r="56" spans="1:21" s="26" customFormat="1" ht="15.75" customHeight="1">
      <c r="C56" s="107" t="s">
        <v>7</v>
      </c>
      <c r="D56" s="381" t="str">
        <f>IF(D55="","",D55/COUNT(D5:D54))</f>
        <v/>
      </c>
      <c r="E56" s="381" t="str">
        <f>IF(E55="","",E55/COUNT(E5:E54))</f>
        <v/>
      </c>
      <c r="F56" s="381" t="str">
        <f t="shared" ref="F56:S56" si="10">IF(F55="","",F55/COUNT(F5:F54))</f>
        <v/>
      </c>
      <c r="G56" s="381" t="str">
        <f t="shared" si="10"/>
        <v/>
      </c>
      <c r="H56" s="381" t="str">
        <f t="shared" si="10"/>
        <v/>
      </c>
      <c r="I56" s="381" t="str">
        <f t="shared" si="10"/>
        <v/>
      </c>
      <c r="J56" s="381" t="str">
        <f t="shared" si="10"/>
        <v/>
      </c>
      <c r="K56" s="381" t="str">
        <f t="shared" si="10"/>
        <v/>
      </c>
      <c r="L56" s="381" t="str">
        <f t="shared" si="10"/>
        <v/>
      </c>
      <c r="M56" s="381" t="str">
        <f>IF(M55="","",M55/COUNT(M5:M54))</f>
        <v/>
      </c>
      <c r="N56" s="381" t="str">
        <f>IF(N55="","",N55/COUNT(N5:N54))</f>
        <v/>
      </c>
      <c r="O56" s="381" t="str">
        <f>IF(O55="","",O55/COUNT(O5:O54))</f>
        <v/>
      </c>
      <c r="P56" s="381" t="str">
        <f>IF(P55="","",P55/COUNT(P5:P54))</f>
        <v/>
      </c>
      <c r="Q56" s="381" t="str">
        <f>IF(Q55="","",Q55/COUNT(Q5:Q54))</f>
        <v/>
      </c>
      <c r="R56" s="381" t="str">
        <f t="shared" si="10"/>
        <v/>
      </c>
      <c r="S56" s="381" t="str">
        <f t="shared" si="10"/>
        <v/>
      </c>
      <c r="T56" s="381" t="str">
        <f>IF(S55="","",AVERAGE(T5:T54))</f>
        <v/>
      </c>
      <c r="U56" s="128"/>
    </row>
    <row r="57" spans="1:21" s="26" customFormat="1" ht="15.75" customHeight="1">
      <c r="C57" s="107" t="s">
        <v>31</v>
      </c>
      <c r="D57" s="381" t="str">
        <f t="shared" ref="D57:R57" si="11">IF(D55="","",STDEV(D5:D54))</f>
        <v/>
      </c>
      <c r="E57" s="381" t="str">
        <f t="shared" si="11"/>
        <v/>
      </c>
      <c r="F57" s="381" t="str">
        <f t="shared" si="11"/>
        <v/>
      </c>
      <c r="G57" s="381" t="str">
        <f t="shared" si="11"/>
        <v/>
      </c>
      <c r="H57" s="381" t="str">
        <f t="shared" si="11"/>
        <v/>
      </c>
      <c r="I57" s="381" t="str">
        <f t="shared" si="11"/>
        <v/>
      </c>
      <c r="J57" s="381" t="str">
        <f t="shared" si="11"/>
        <v/>
      </c>
      <c r="K57" s="381" t="str">
        <f t="shared" si="11"/>
        <v/>
      </c>
      <c r="L57" s="381" t="str">
        <f t="shared" si="11"/>
        <v/>
      </c>
      <c r="M57" s="381" t="str">
        <f>IF(M55="","",STDEV(M5:M54))</f>
        <v/>
      </c>
      <c r="N57" s="381" t="str">
        <f>IF(N55="","",STDEV(N5:N54))</f>
        <v/>
      </c>
      <c r="O57" s="381" t="str">
        <f>IF(O55="","",STDEV(O5:O54))</f>
        <v/>
      </c>
      <c r="P57" s="381" t="str">
        <f>IF(P55="","",STDEV(P5:P54))</f>
        <v/>
      </c>
      <c r="Q57" s="381" t="str">
        <f>IF(Q55="","",STDEV(Q5:Q54))</f>
        <v/>
      </c>
      <c r="R57" s="381" t="str">
        <f t="shared" si="11"/>
        <v/>
      </c>
      <c r="S57" s="391"/>
      <c r="T57" s="381" t="str">
        <f>IF(S55="","",STDEV(T5:T54))</f>
        <v/>
      </c>
      <c r="U57" s="128"/>
    </row>
    <row r="58" spans="1:21" ht="15.75" customHeight="1">
      <c r="C58" s="55" t="s">
        <v>8</v>
      </c>
      <c r="D58" s="386">
        <f>COUNTIF(D5:D54,"&gt;=70")</f>
        <v>0</v>
      </c>
      <c r="E58" s="386">
        <f t="shared" ref="E58:K58" si="12">COUNTIF(E5:E54,"&gt;=70")</f>
        <v>0</v>
      </c>
      <c r="F58" s="386">
        <f t="shared" si="12"/>
        <v>0</v>
      </c>
      <c r="G58" s="386">
        <f t="shared" si="12"/>
        <v>0</v>
      </c>
      <c r="H58" s="386">
        <f t="shared" si="12"/>
        <v>0</v>
      </c>
      <c r="I58" s="386">
        <f t="shared" si="12"/>
        <v>0</v>
      </c>
      <c r="J58" s="386">
        <f t="shared" si="12"/>
        <v>0</v>
      </c>
      <c r="K58" s="386">
        <f t="shared" si="12"/>
        <v>0</v>
      </c>
      <c r="L58" s="386">
        <f t="shared" ref="L58:R58" si="13">COUNTIF(L5:L54,"&gt;=70")</f>
        <v>0</v>
      </c>
      <c r="M58" s="386">
        <f t="shared" si="13"/>
        <v>0</v>
      </c>
      <c r="N58" s="386">
        <f t="shared" si="13"/>
        <v>0</v>
      </c>
      <c r="O58" s="386">
        <f t="shared" si="13"/>
        <v>0</v>
      </c>
      <c r="P58" s="386">
        <f t="shared" si="13"/>
        <v>0</v>
      </c>
      <c r="Q58" s="386">
        <f t="shared" si="13"/>
        <v>0</v>
      </c>
      <c r="R58" s="386">
        <f t="shared" si="13"/>
        <v>0</v>
      </c>
      <c r="S58" s="392"/>
      <c r="T58" s="386">
        <f>COUNTIF(T5:T54,"&gt;=70")</f>
        <v>0</v>
      </c>
      <c r="U58" s="52"/>
    </row>
    <row r="59" spans="1:21" ht="15.75" customHeight="1">
      <c r="E59" s="56" t="s">
        <v>14</v>
      </c>
      <c r="F59" s="56"/>
      <c r="G59" s="56"/>
      <c r="H59" s="56"/>
      <c r="I59" s="56"/>
      <c r="J59" s="56" t="s">
        <v>15</v>
      </c>
      <c r="K59" s="56"/>
    </row>
    <row r="60" spans="1:21" ht="15.75" customHeight="1">
      <c r="E60" s="56"/>
      <c r="F60" s="508" t="str">
        <f>IF('ข้อมูลพื้นฐาน  '!E8="","","(" &amp;'ข้อมูลพื้นฐาน  '!E8 &amp;")")</f>
        <v>(นางสาวธญานี  บุสดี)</v>
      </c>
      <c r="G60" s="508"/>
      <c r="H60" s="508"/>
      <c r="I60" s="508"/>
      <c r="J60" s="129"/>
      <c r="K60" s="56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2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6"/>
      <c r="C1" s="67"/>
      <c r="D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E1" s="67"/>
      <c r="F1" s="67"/>
      <c r="G1" s="67"/>
      <c r="H1" s="67"/>
      <c r="I1" s="67"/>
      <c r="J1" s="67"/>
      <c r="K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L1" s="67"/>
      <c r="M1" s="67"/>
      <c r="N1" s="67"/>
      <c r="O1" s="67"/>
      <c r="P1" s="67"/>
      <c r="Q1" s="67"/>
      <c r="R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S1" s="67"/>
      <c r="T1" s="67"/>
      <c r="U1" s="67"/>
      <c r="V1" s="67"/>
      <c r="W1" s="67"/>
      <c r="X1" s="67"/>
      <c r="Y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Z1" s="67"/>
      <c r="AA1" s="67"/>
      <c r="AB1" s="67"/>
      <c r="AC1" s="67"/>
      <c r="AD1" s="67"/>
      <c r="AE1" s="67"/>
      <c r="AF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G1" s="67"/>
      <c r="AH1" s="67"/>
      <c r="AI1" s="67"/>
      <c r="AJ1" s="67"/>
      <c r="AK1" s="67"/>
      <c r="AL1" s="67"/>
      <c r="AM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N1" s="67"/>
      <c r="AO1" s="67"/>
      <c r="AP1" s="67"/>
      <c r="AQ1" s="67"/>
      <c r="AR1" s="67"/>
      <c r="AS1" s="67"/>
      <c r="AT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U1" s="67"/>
      <c r="AV1" s="67"/>
      <c r="AW1" s="67"/>
      <c r="AX1" s="67"/>
      <c r="AY1" s="67"/>
      <c r="AZ1" s="67"/>
      <c r="BA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B1" s="67"/>
      <c r="BC1" s="67"/>
      <c r="BD1" s="67"/>
      <c r="BE1" s="67"/>
      <c r="BF1" s="67"/>
      <c r="BG1" s="67"/>
      <c r="BH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I1" s="67"/>
      <c r="BJ1" s="67"/>
      <c r="BK1" s="67"/>
      <c r="BL1" s="67"/>
      <c r="BM1" s="67"/>
      <c r="BN1" s="67"/>
      <c r="BO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P1" s="67"/>
      <c r="BQ1" s="67"/>
      <c r="BR1" s="67"/>
      <c r="BS1" s="67"/>
      <c r="BT1" s="67"/>
      <c r="BU1" s="67"/>
      <c r="BV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W1" s="67"/>
      <c r="BX1" s="67"/>
      <c r="BY1" s="67"/>
      <c r="BZ1" s="67"/>
      <c r="CA1" s="67"/>
      <c r="CB1" s="67"/>
      <c r="CC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D1" s="67"/>
      <c r="CE1" s="67"/>
      <c r="CF1" s="67"/>
      <c r="CG1" s="67"/>
      <c r="CH1" s="67"/>
      <c r="CI1" s="67"/>
      <c r="CJ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K1" s="67"/>
      <c r="CL1" s="67"/>
      <c r="CM1" s="67"/>
      <c r="CN1" s="67"/>
      <c r="CO1" s="67"/>
      <c r="CP1" s="67"/>
      <c r="CQ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R1" s="67"/>
      <c r="CS1" s="67"/>
      <c r="CT1" s="67"/>
      <c r="CU1" s="67"/>
      <c r="CV1" s="67"/>
      <c r="CW1" s="67"/>
      <c r="CX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Y1" s="67"/>
      <c r="CZ1" s="67"/>
      <c r="DA1" s="67"/>
      <c r="DB1" s="67"/>
      <c r="DC1" s="67"/>
      <c r="DD1" s="67"/>
    </row>
    <row r="2" spans="1:109" ht="18.95" customHeight="1">
      <c r="C2" s="130" t="str">
        <f>'ข้อมูลพื้นฐาน  '!C10 &amp;'ข้อมูลพื้นฐาน  '!D10</f>
        <v>ระดับชั้นประถมศึกษาปีที่ 1</v>
      </c>
      <c r="D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8"/>
      <c r="F2" s="68"/>
      <c r="G2" s="68"/>
      <c r="H2" s="68"/>
      <c r="I2" s="68"/>
      <c r="J2" s="68"/>
      <c r="K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8"/>
      <c r="M2" s="68"/>
      <c r="N2" s="68"/>
      <c r="O2" s="68"/>
      <c r="P2" s="68"/>
      <c r="Q2" s="68"/>
      <c r="R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8"/>
      <c r="T2" s="68"/>
      <c r="U2" s="68"/>
      <c r="V2" s="68"/>
      <c r="W2" s="68"/>
      <c r="X2" s="68"/>
      <c r="Y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8"/>
      <c r="AA2" s="68"/>
      <c r="AB2" s="68"/>
      <c r="AC2" s="68"/>
      <c r="AD2" s="68"/>
      <c r="AE2" s="68"/>
      <c r="AF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8"/>
      <c r="AH2" s="68"/>
      <c r="AI2" s="68"/>
      <c r="AJ2" s="68"/>
      <c r="AK2" s="68"/>
      <c r="AL2" s="68"/>
      <c r="AM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8"/>
      <c r="AO2" s="68"/>
      <c r="AP2" s="68"/>
      <c r="AQ2" s="68"/>
      <c r="AR2" s="68"/>
      <c r="AS2" s="68"/>
      <c r="AT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8"/>
      <c r="AV2" s="68"/>
      <c r="AW2" s="68"/>
      <c r="AX2" s="68"/>
      <c r="AY2" s="68"/>
      <c r="AZ2" s="68"/>
      <c r="BA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8"/>
      <c r="BC2" s="68"/>
      <c r="BD2" s="68"/>
      <c r="BE2" s="68"/>
      <c r="BF2" s="68"/>
      <c r="BG2" s="68"/>
      <c r="BH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8"/>
      <c r="BJ2" s="68"/>
      <c r="BK2" s="68"/>
      <c r="BL2" s="68"/>
      <c r="BM2" s="68"/>
      <c r="BN2" s="68"/>
      <c r="BO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8"/>
      <c r="BQ2" s="68"/>
      <c r="BR2" s="68"/>
      <c r="BS2" s="68"/>
      <c r="BT2" s="68"/>
      <c r="BU2" s="68"/>
      <c r="BV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8"/>
      <c r="BX2" s="68"/>
      <c r="BY2" s="68"/>
      <c r="BZ2" s="68"/>
      <c r="CA2" s="68"/>
      <c r="CB2" s="68"/>
      <c r="CC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8"/>
      <c r="CE2" s="68"/>
      <c r="CF2" s="68"/>
      <c r="CG2" s="68"/>
      <c r="CH2" s="68"/>
      <c r="CI2" s="68"/>
      <c r="CJ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8"/>
      <c r="CL2" s="68"/>
      <c r="CM2" s="68"/>
      <c r="CN2" s="68"/>
      <c r="CO2" s="68"/>
      <c r="CP2" s="68"/>
      <c r="CQ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8"/>
      <c r="CS2" s="68"/>
      <c r="CT2" s="68"/>
      <c r="CU2" s="68"/>
      <c r="CV2" s="68"/>
      <c r="CW2" s="68"/>
      <c r="CX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8"/>
      <c r="CZ2" s="68"/>
      <c r="DA2" s="68"/>
      <c r="DB2" s="68"/>
      <c r="DC2" s="68"/>
      <c r="DD2" s="68"/>
    </row>
    <row r="3" spans="1:109" ht="21" customHeight="1">
      <c r="A3" s="504" t="s">
        <v>2</v>
      </c>
      <c r="B3" s="515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500"/>
      <c r="K3" s="498" t="str">
        <f>'ข้อมูลพื้นฐาน  '!$E14</f>
        <v>คณิตศาสตร์</v>
      </c>
      <c r="L3" s="499"/>
      <c r="M3" s="499"/>
      <c r="N3" s="499"/>
      <c r="O3" s="499"/>
      <c r="P3" s="499"/>
      <c r="Q3" s="500"/>
      <c r="R3" s="498" t="str">
        <f>'ข้อมูลพื้นฐาน  '!$E15</f>
        <v>วิทยาศาสตร์และเทคโนโลยี</v>
      </c>
      <c r="S3" s="499"/>
      <c r="T3" s="499"/>
      <c r="U3" s="499"/>
      <c r="V3" s="499"/>
      <c r="W3" s="499"/>
      <c r="X3" s="500"/>
      <c r="Y3" s="498" t="str">
        <f>'ข้อมูลพื้นฐาน  '!$E16</f>
        <v>สังคมศึกษา ศาสนาและ วัฒนธรรม</v>
      </c>
      <c r="Z3" s="499"/>
      <c r="AA3" s="499"/>
      <c r="AB3" s="499"/>
      <c r="AC3" s="499"/>
      <c r="AD3" s="499"/>
      <c r="AE3" s="500"/>
      <c r="AF3" s="498" t="str">
        <f>'ข้อมูลพื้นฐาน  '!$E17</f>
        <v>ประวัติศาสตร์</v>
      </c>
      <c r="AG3" s="499"/>
      <c r="AH3" s="499"/>
      <c r="AI3" s="499"/>
      <c r="AJ3" s="499"/>
      <c r="AK3" s="499"/>
      <c r="AL3" s="500"/>
      <c r="AM3" s="498" t="str">
        <f>'ข้อมูลพื้นฐาน  '!$E18</f>
        <v>สุขศึกษาและพลศึกษา</v>
      </c>
      <c r="AN3" s="499"/>
      <c r="AO3" s="499"/>
      <c r="AP3" s="499"/>
      <c r="AQ3" s="499"/>
      <c r="AR3" s="499"/>
      <c r="AS3" s="500"/>
      <c r="AT3" s="498" t="str">
        <f>'ข้อมูลพื้นฐาน  '!$E19</f>
        <v>ศิลปะ</v>
      </c>
      <c r="AU3" s="499"/>
      <c r="AV3" s="499"/>
      <c r="AW3" s="499"/>
      <c r="AX3" s="499"/>
      <c r="AY3" s="499"/>
      <c r="AZ3" s="500"/>
      <c r="BA3" s="498" t="str">
        <f>'ข้อมูลพื้นฐาน  '!$E20</f>
        <v>การงานอาชีพ</v>
      </c>
      <c r="BB3" s="499"/>
      <c r="BC3" s="499"/>
      <c r="BD3" s="499"/>
      <c r="BE3" s="499"/>
      <c r="BF3" s="499"/>
      <c r="BG3" s="500"/>
      <c r="BH3" s="498" t="str">
        <f>'ข้อมูลพื้นฐาน  '!$E21</f>
        <v>ภาษาอังกฤษพื้นฐาน</v>
      </c>
      <c r="BI3" s="499"/>
      <c r="BJ3" s="499"/>
      <c r="BK3" s="499"/>
      <c r="BL3" s="499"/>
      <c r="BM3" s="499"/>
      <c r="BN3" s="500"/>
      <c r="BO3" s="498" t="str">
        <f>'ข้อมูลพื้นฐาน  '!$E22</f>
        <v>ภาษาจีน</v>
      </c>
      <c r="BP3" s="499"/>
      <c r="BQ3" s="499"/>
      <c r="BR3" s="499"/>
      <c r="BS3" s="499"/>
      <c r="BT3" s="499"/>
      <c r="BU3" s="500"/>
      <c r="BV3" s="498" t="str">
        <f>'ข้อมูลพื้นฐาน  '!$E23</f>
        <v>การป้องกันการทุจริต</v>
      </c>
      <c r="BW3" s="499"/>
      <c r="BX3" s="499"/>
      <c r="BY3" s="499"/>
      <c r="BZ3" s="499"/>
      <c r="CA3" s="499"/>
      <c r="CB3" s="500"/>
      <c r="CC3" s="498" t="str">
        <f>'ข้อมูลพื้นฐาน  '!$E24</f>
        <v>ภาษาอังกฤษเพิ่มเติม</v>
      </c>
      <c r="CD3" s="499"/>
      <c r="CE3" s="499"/>
      <c r="CF3" s="499"/>
      <c r="CG3" s="499"/>
      <c r="CH3" s="499"/>
      <c r="CI3" s="500"/>
      <c r="CJ3" s="498" t="str">
        <f>'ข้อมูลพื้นฐาน  '!$E25</f>
        <v>การว่ายน้ำเพื่อการเอาชีวิตรอด</v>
      </c>
      <c r="CK3" s="499"/>
      <c r="CL3" s="499"/>
      <c r="CM3" s="499"/>
      <c r="CN3" s="499"/>
      <c r="CO3" s="499"/>
      <c r="CP3" s="500"/>
      <c r="CQ3" s="498">
        <f>'ข้อมูลพื้นฐาน  '!$E26</f>
        <v>0</v>
      </c>
      <c r="CR3" s="499"/>
      <c r="CS3" s="499"/>
      <c r="CT3" s="499"/>
      <c r="CU3" s="499"/>
      <c r="CV3" s="499"/>
      <c r="CW3" s="500"/>
      <c r="CX3" s="498">
        <f>'ข้อมูลพื้นฐาน  '!$E27</f>
        <v>0</v>
      </c>
      <c r="CY3" s="499"/>
      <c r="CZ3" s="499"/>
      <c r="DA3" s="499"/>
      <c r="DB3" s="499"/>
      <c r="DC3" s="499"/>
      <c r="DD3" s="500"/>
    </row>
    <row r="4" spans="1:109" ht="21" customHeight="1">
      <c r="A4" s="504"/>
      <c r="B4" s="515"/>
      <c r="C4" s="517"/>
      <c r="D4" s="69" t="s">
        <v>167</v>
      </c>
      <c r="E4" s="69" t="s">
        <v>168</v>
      </c>
      <c r="F4" s="69" t="s">
        <v>169</v>
      </c>
      <c r="G4" s="163"/>
      <c r="H4" s="163"/>
      <c r="I4" s="70" t="s">
        <v>3</v>
      </c>
      <c r="J4" s="518" t="s">
        <v>1</v>
      </c>
      <c r="K4" s="69" t="s">
        <v>167</v>
      </c>
      <c r="L4" s="69" t="s">
        <v>168</v>
      </c>
      <c r="M4" s="69" t="s">
        <v>169</v>
      </c>
      <c r="N4" s="163"/>
      <c r="O4" s="163"/>
      <c r="P4" s="70" t="s">
        <v>3</v>
      </c>
      <c r="Q4" s="518" t="s">
        <v>1</v>
      </c>
      <c r="R4" s="69" t="s">
        <v>167</v>
      </c>
      <c r="S4" s="69" t="s">
        <v>168</v>
      </c>
      <c r="T4" s="69" t="s">
        <v>169</v>
      </c>
      <c r="U4" s="163"/>
      <c r="V4" s="163"/>
      <c r="W4" s="70" t="s">
        <v>3</v>
      </c>
      <c r="X4" s="518" t="s">
        <v>1</v>
      </c>
      <c r="Y4" s="69" t="s">
        <v>167</v>
      </c>
      <c r="Z4" s="69" t="s">
        <v>168</v>
      </c>
      <c r="AA4" s="69" t="s">
        <v>169</v>
      </c>
      <c r="AB4" s="163"/>
      <c r="AC4" s="163"/>
      <c r="AD4" s="70" t="s">
        <v>3</v>
      </c>
      <c r="AE4" s="518" t="s">
        <v>1</v>
      </c>
      <c r="AF4" s="69" t="s">
        <v>167</v>
      </c>
      <c r="AG4" s="69" t="s">
        <v>168</v>
      </c>
      <c r="AH4" s="69" t="s">
        <v>169</v>
      </c>
      <c r="AI4" s="163"/>
      <c r="AJ4" s="163"/>
      <c r="AK4" s="70" t="s">
        <v>3</v>
      </c>
      <c r="AL4" s="518" t="s">
        <v>1</v>
      </c>
      <c r="AM4" s="69" t="s">
        <v>167</v>
      </c>
      <c r="AN4" s="69" t="s">
        <v>168</v>
      </c>
      <c r="AO4" s="69" t="s">
        <v>169</v>
      </c>
      <c r="AP4" s="163"/>
      <c r="AQ4" s="163"/>
      <c r="AR4" s="70" t="s">
        <v>3</v>
      </c>
      <c r="AS4" s="518" t="s">
        <v>1</v>
      </c>
      <c r="AT4" s="69" t="s">
        <v>167</v>
      </c>
      <c r="AU4" s="69" t="s">
        <v>168</v>
      </c>
      <c r="AV4" s="69" t="s">
        <v>169</v>
      </c>
      <c r="AW4" s="163"/>
      <c r="AX4" s="163"/>
      <c r="AY4" s="70" t="s">
        <v>3</v>
      </c>
      <c r="AZ4" s="518" t="s">
        <v>1</v>
      </c>
      <c r="BA4" s="69" t="s">
        <v>167</v>
      </c>
      <c r="BB4" s="69" t="s">
        <v>168</v>
      </c>
      <c r="BC4" s="69" t="s">
        <v>169</v>
      </c>
      <c r="BD4" s="163"/>
      <c r="BE4" s="163"/>
      <c r="BF4" s="70" t="s">
        <v>3</v>
      </c>
      <c r="BG4" s="518" t="s">
        <v>1</v>
      </c>
      <c r="BH4" s="69" t="s">
        <v>167</v>
      </c>
      <c r="BI4" s="69" t="s">
        <v>168</v>
      </c>
      <c r="BJ4" s="69" t="s">
        <v>169</v>
      </c>
      <c r="BK4" s="163"/>
      <c r="BL4" s="163"/>
      <c r="BM4" s="70" t="s">
        <v>3</v>
      </c>
      <c r="BN4" s="518" t="s">
        <v>1</v>
      </c>
      <c r="BO4" s="69" t="s">
        <v>167</v>
      </c>
      <c r="BP4" s="69" t="s">
        <v>168</v>
      </c>
      <c r="BQ4" s="69" t="s">
        <v>169</v>
      </c>
      <c r="BR4" s="163"/>
      <c r="BS4" s="163"/>
      <c r="BT4" s="70" t="s">
        <v>3</v>
      </c>
      <c r="BU4" s="518" t="s">
        <v>1</v>
      </c>
      <c r="BV4" s="69" t="s">
        <v>167</v>
      </c>
      <c r="BW4" s="69" t="s">
        <v>168</v>
      </c>
      <c r="BX4" s="69" t="s">
        <v>169</v>
      </c>
      <c r="BY4" s="163"/>
      <c r="BZ4" s="163"/>
      <c r="CA4" s="70" t="s">
        <v>3</v>
      </c>
      <c r="CB4" s="518" t="s">
        <v>1</v>
      </c>
      <c r="CC4" s="69" t="s">
        <v>167</v>
      </c>
      <c r="CD4" s="69" t="s">
        <v>168</v>
      </c>
      <c r="CE4" s="69" t="s">
        <v>169</v>
      </c>
      <c r="CF4" s="163"/>
      <c r="CG4" s="163"/>
      <c r="CH4" s="70" t="s">
        <v>3</v>
      </c>
      <c r="CI4" s="518" t="s">
        <v>1</v>
      </c>
      <c r="CJ4" s="69" t="s">
        <v>167</v>
      </c>
      <c r="CK4" s="69" t="s">
        <v>168</v>
      </c>
      <c r="CL4" s="69" t="s">
        <v>169</v>
      </c>
      <c r="CM4" s="163"/>
      <c r="CN4" s="163"/>
      <c r="CO4" s="70" t="s">
        <v>3</v>
      </c>
      <c r="CP4" s="518" t="s">
        <v>1</v>
      </c>
      <c r="CQ4" s="69" t="s">
        <v>167</v>
      </c>
      <c r="CR4" s="69" t="s">
        <v>168</v>
      </c>
      <c r="CS4" s="69" t="s">
        <v>169</v>
      </c>
      <c r="CT4" s="163"/>
      <c r="CU4" s="163"/>
      <c r="CV4" s="70" t="s">
        <v>3</v>
      </c>
      <c r="CW4" s="518" t="s">
        <v>1</v>
      </c>
      <c r="CX4" s="69" t="s">
        <v>167</v>
      </c>
      <c r="CY4" s="69" t="s">
        <v>168</v>
      </c>
      <c r="CZ4" s="69" t="s">
        <v>169</v>
      </c>
      <c r="DA4" s="163"/>
      <c r="DB4" s="163"/>
      <c r="DC4" s="70" t="s">
        <v>3</v>
      </c>
      <c r="DD4" s="518" t="s">
        <v>1</v>
      </c>
    </row>
    <row r="5" spans="1:109" ht="22.5" customHeight="1" thickBot="1">
      <c r="A5" s="514"/>
      <c r="B5" s="516"/>
      <c r="C5" s="158" t="s">
        <v>25</v>
      </c>
      <c r="D5" s="159">
        <f>คะแนนสอบ!E5</f>
        <v>70</v>
      </c>
      <c r="E5" s="159">
        <f>คะแนนสอบ!F5</f>
        <v>30</v>
      </c>
      <c r="F5" s="159">
        <f>คะแนนสอบ!G5</f>
        <v>100</v>
      </c>
      <c r="G5" s="166"/>
      <c r="H5" s="166"/>
      <c r="I5" s="162">
        <f>SUM(D5:F5)</f>
        <v>200</v>
      </c>
      <c r="J5" s="519"/>
      <c r="K5" s="159">
        <f>คะแนนสอบ!H5</f>
        <v>70</v>
      </c>
      <c r="L5" s="159">
        <f>คะแนนสอบ!I5</f>
        <v>30</v>
      </c>
      <c r="M5" s="159">
        <f>คะแนนสอบ!J5</f>
        <v>100</v>
      </c>
      <c r="N5" s="166"/>
      <c r="O5" s="166"/>
      <c r="P5" s="162">
        <f>SUM(K5:M5)</f>
        <v>200</v>
      </c>
      <c r="Q5" s="519"/>
      <c r="R5" s="159">
        <f>คะแนนสอบ!K5</f>
        <v>70</v>
      </c>
      <c r="S5" s="159">
        <f>คะแนนสอบ!L5</f>
        <v>30</v>
      </c>
      <c r="T5" s="159">
        <f>คะแนนสอบ!M5</f>
        <v>100</v>
      </c>
      <c r="U5" s="166"/>
      <c r="V5" s="166"/>
      <c r="W5" s="162">
        <f>SUM(R5:T5)</f>
        <v>200</v>
      </c>
      <c r="X5" s="519"/>
      <c r="Y5" s="159">
        <f>คะแนนสอบ!N5</f>
        <v>70</v>
      </c>
      <c r="Z5" s="159">
        <f>คะแนนสอบ!O5</f>
        <v>30</v>
      </c>
      <c r="AA5" s="159">
        <f>คะแนนสอบ!P5</f>
        <v>100</v>
      </c>
      <c r="AB5" s="166"/>
      <c r="AC5" s="166"/>
      <c r="AD5" s="162">
        <f>SUM(Y5:AA5)</f>
        <v>200</v>
      </c>
      <c r="AE5" s="519"/>
      <c r="AF5" s="159">
        <f>คะแนนสอบ!Q5</f>
        <v>70</v>
      </c>
      <c r="AG5" s="159">
        <f>คะแนนสอบ!R5</f>
        <v>30</v>
      </c>
      <c r="AH5" s="159">
        <f>คะแนนสอบ!S5</f>
        <v>100</v>
      </c>
      <c r="AI5" s="166"/>
      <c r="AJ5" s="166"/>
      <c r="AK5" s="162">
        <f>SUM(AF5:AH5)</f>
        <v>200</v>
      </c>
      <c r="AL5" s="519"/>
      <c r="AM5" s="159">
        <f>คะแนนสอบ!T5</f>
        <v>80</v>
      </c>
      <c r="AN5" s="159">
        <f>คะแนนสอบ!U5</f>
        <v>20</v>
      </c>
      <c r="AO5" s="159">
        <f>คะแนนสอบ!V5</f>
        <v>100</v>
      </c>
      <c r="AP5" s="166"/>
      <c r="AQ5" s="166"/>
      <c r="AR5" s="162">
        <f>SUM(AM5:AO5)</f>
        <v>200</v>
      </c>
      <c r="AS5" s="519"/>
      <c r="AT5" s="159">
        <f>คะแนนสอบ!W5</f>
        <v>80</v>
      </c>
      <c r="AU5" s="159">
        <f>คะแนนสอบ!X5</f>
        <v>20</v>
      </c>
      <c r="AV5" s="159">
        <f>คะแนนสอบ!Y5</f>
        <v>100</v>
      </c>
      <c r="AW5" s="166"/>
      <c r="AX5" s="166"/>
      <c r="AY5" s="162">
        <f>SUM(AT5:AV5)</f>
        <v>200</v>
      </c>
      <c r="AZ5" s="519"/>
      <c r="BA5" s="159">
        <f>คะแนนสอบ!Z5</f>
        <v>80</v>
      </c>
      <c r="BB5" s="159">
        <f>คะแนนสอบ!AA5</f>
        <v>20</v>
      </c>
      <c r="BC5" s="159">
        <f>คะแนนสอบ!AB5</f>
        <v>100</v>
      </c>
      <c r="BD5" s="166"/>
      <c r="BE5" s="166"/>
      <c r="BF5" s="162">
        <f>SUM(BA5:BC5)</f>
        <v>200</v>
      </c>
      <c r="BG5" s="519"/>
      <c r="BH5" s="159">
        <f>คะแนนสอบ!AC5</f>
        <v>70</v>
      </c>
      <c r="BI5" s="159">
        <f>คะแนนสอบ!AD5</f>
        <v>30</v>
      </c>
      <c r="BJ5" s="159">
        <f>คะแนนสอบ!AE5</f>
        <v>100</v>
      </c>
      <c r="BK5" s="166"/>
      <c r="BL5" s="166"/>
      <c r="BM5" s="162">
        <f>SUM(BH5:BJ5)</f>
        <v>200</v>
      </c>
      <c r="BN5" s="519"/>
      <c r="BO5" s="159">
        <f>คะแนนสอบ!AF5</f>
        <v>80</v>
      </c>
      <c r="BP5" s="159">
        <f>คะแนนสอบ!AG5</f>
        <v>20</v>
      </c>
      <c r="BQ5" s="159">
        <f>คะแนนสอบ!AH5</f>
        <v>100</v>
      </c>
      <c r="BR5" s="166"/>
      <c r="BS5" s="166"/>
      <c r="BT5" s="162">
        <f>SUM(BO5:BQ5)</f>
        <v>200</v>
      </c>
      <c r="BU5" s="519"/>
      <c r="BV5" s="159">
        <f>คะแนนสอบ!AI5</f>
        <v>80</v>
      </c>
      <c r="BW5" s="159">
        <f>คะแนนสอบ!AJ5</f>
        <v>20</v>
      </c>
      <c r="BX5" s="159">
        <f>คะแนนสอบ!AK5</f>
        <v>100</v>
      </c>
      <c r="BY5" s="166"/>
      <c r="BZ5" s="166"/>
      <c r="CA5" s="162">
        <f>SUM(BV5:BX5)</f>
        <v>200</v>
      </c>
      <c r="CB5" s="519"/>
      <c r="CC5" s="159">
        <f>คะแนนสอบ!AL5</f>
        <v>80</v>
      </c>
      <c r="CD5" s="159">
        <f>คะแนนสอบ!AM5</f>
        <v>20</v>
      </c>
      <c r="CE5" s="159">
        <f>คะแนนสอบ!AN5</f>
        <v>100</v>
      </c>
      <c r="CF5" s="166"/>
      <c r="CG5" s="166"/>
      <c r="CH5" s="162">
        <f>SUM(CC5:CE5)</f>
        <v>200</v>
      </c>
      <c r="CI5" s="519"/>
      <c r="CJ5" s="159">
        <f>คะแนนสอบ!AO5</f>
        <v>80</v>
      </c>
      <c r="CK5" s="159">
        <f>คะแนนสอบ!AP5</f>
        <v>20</v>
      </c>
      <c r="CL5" s="159">
        <f>คะแนนสอบ!AQ5</f>
        <v>100</v>
      </c>
      <c r="CM5" s="166"/>
      <c r="CN5" s="166"/>
      <c r="CO5" s="162">
        <f>SUM(CJ5:CL5)</f>
        <v>200</v>
      </c>
      <c r="CP5" s="519"/>
      <c r="CQ5" s="159">
        <f>คะแนนสอบ!AR5</f>
        <v>0</v>
      </c>
      <c r="CR5" s="159">
        <f>คะแนนสอบ!AS5</f>
        <v>0</v>
      </c>
      <c r="CS5" s="159">
        <f>คะแนนสอบ!AT5</f>
        <v>0</v>
      </c>
      <c r="CT5" s="166"/>
      <c r="CU5" s="166"/>
      <c r="CV5" s="162">
        <f>SUM(CQ5:CS5)</f>
        <v>0</v>
      </c>
      <c r="CW5" s="519"/>
      <c r="CX5" s="159">
        <f>คะแนนสอบ!AU5</f>
        <v>0</v>
      </c>
      <c r="CY5" s="159">
        <f>คะแนนสอบ!AV5</f>
        <v>0</v>
      </c>
      <c r="CZ5" s="159">
        <f>คะแนนสอบ!AW5</f>
        <v>0</v>
      </c>
      <c r="DA5" s="166"/>
      <c r="DB5" s="166"/>
      <c r="DC5" s="162">
        <f>SUM(CX5:CZ5)</f>
        <v>0</v>
      </c>
      <c r="DD5" s="519"/>
    </row>
    <row r="6" spans="1:109" s="26" customFormat="1" ht="15.95" customHeight="1">
      <c r="A6" s="52">
        <v>1</v>
      </c>
      <c r="B6" s="23">
        <f>IF(คะแนนสอบ!C6="","",คะแนนสอบ!C6)</f>
        <v>2375</v>
      </c>
      <c r="C6" s="38" t="str">
        <f>IF(คะแนนสอบ!D6="","",คะแนนสอบ!D6)</f>
        <v>เด็กชายณัฐชนน  รอบรู้</v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5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5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5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5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5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5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5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5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5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5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5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5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5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5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5" t="str">
        <f t="shared" ref="DD6:DD49" si="14">IF(DC6="","",VLOOKUP(DC6,grad01,5,TRUE))</f>
        <v/>
      </c>
      <c r="DE6" s="72"/>
    </row>
    <row r="7" spans="1:109" s="26" customFormat="1" ht="15.95" customHeight="1">
      <c r="A7" s="51">
        <v>2</v>
      </c>
      <c r="B7" s="23">
        <f>IF(คะแนนสอบ!C7="","",คะแนนสอบ!C7)</f>
        <v>2376</v>
      </c>
      <c r="C7" s="38" t="str">
        <f>IF(คะแนนสอบ!D7="","",คะแนนสอบ!D7)</f>
        <v>เด็กชายฐิติภัทร  สุภะผล</v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5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5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5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5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5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5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5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5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5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5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5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5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5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5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5" t="str">
        <f t="shared" si="14"/>
        <v/>
      </c>
      <c r="DE7" s="72"/>
    </row>
    <row r="8" spans="1:109" s="26" customFormat="1" ht="15.95" customHeight="1">
      <c r="A8" s="51">
        <v>3</v>
      </c>
      <c r="B8" s="23">
        <f>IF(คะแนนสอบ!C8="","",คะแนนสอบ!C8)</f>
        <v>2377</v>
      </c>
      <c r="C8" s="38" t="str">
        <f>IF(คะแนนสอบ!D8="","",คะแนนสอบ!D8)</f>
        <v>เด็กชายเอกภพ  งานสลุง</v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5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5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5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5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5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5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5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5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5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5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5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5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5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5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5" t="str">
        <f t="shared" si="14"/>
        <v/>
      </c>
      <c r="DE8" s="72"/>
    </row>
    <row r="9" spans="1:109" s="26" customFormat="1" ht="15.95" customHeight="1">
      <c r="A9" s="51">
        <v>4</v>
      </c>
      <c r="B9" s="23">
        <f>IF(คะแนนสอบ!C9="","",คะแนนสอบ!C9)</f>
        <v>2378</v>
      </c>
      <c r="C9" s="38" t="str">
        <f>IF(คะแนนสอบ!D9="","",คะแนนสอบ!D9)</f>
        <v>เด็กชายธนกฤติ  อินวกูล</v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5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5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5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5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5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5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5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5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5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5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5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5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5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5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5" t="str">
        <f t="shared" si="14"/>
        <v/>
      </c>
      <c r="DE9" s="72"/>
    </row>
    <row r="10" spans="1:109" s="26" customFormat="1" ht="15.95" customHeight="1">
      <c r="A10" s="51">
        <v>5</v>
      </c>
      <c r="B10" s="23">
        <f>IF(คะแนนสอบ!C10="","",คะแนนสอบ!C10)</f>
        <v>2379</v>
      </c>
      <c r="C10" s="38" t="str">
        <f>IF(คะแนนสอบ!D10="","",คะแนนสอบ!D10)</f>
        <v>เด็กชายปภาวิน  มังคะลา</v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5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5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5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5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5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5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5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5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5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5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5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5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5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5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5" t="str">
        <f t="shared" si="14"/>
        <v/>
      </c>
      <c r="DE10" s="72"/>
    </row>
    <row r="11" spans="1:109" s="26" customFormat="1" ht="15.95" customHeight="1">
      <c r="A11" s="51">
        <v>6</v>
      </c>
      <c r="B11" s="23">
        <f>IF(คะแนนสอบ!C11="","",คะแนนสอบ!C11)</f>
        <v>2380</v>
      </c>
      <c r="C11" s="38" t="str">
        <f>IF(คะแนนสอบ!D11="","",คะแนนสอบ!D11)</f>
        <v>เด็กชายธนกฤต  แย้มพรม</v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5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5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5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5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5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5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5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5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5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5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5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5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5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5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5" t="str">
        <f t="shared" si="14"/>
        <v/>
      </c>
      <c r="DE11" s="72"/>
    </row>
    <row r="12" spans="1:109" s="26" customFormat="1" ht="15.95" customHeight="1">
      <c r="A12" s="51">
        <v>7</v>
      </c>
      <c r="B12" s="23">
        <f>IF(คะแนนสอบ!C12="","",คะแนนสอบ!C12)</f>
        <v>2381</v>
      </c>
      <c r="C12" s="38" t="str">
        <f>IF(คะแนนสอบ!D12="","",คะแนนสอบ!D12)</f>
        <v>เด็กชายอัศวิน  พูลพร</v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5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5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5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5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5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5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5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5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5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5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5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5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5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5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5" t="str">
        <f t="shared" si="14"/>
        <v/>
      </c>
      <c r="DE12" s="72"/>
    </row>
    <row r="13" spans="1:109" s="26" customFormat="1" ht="15.95" customHeight="1">
      <c r="A13" s="51">
        <v>8</v>
      </c>
      <c r="B13" s="23">
        <f>IF(คะแนนสอบ!C13="","",คะแนนสอบ!C13)</f>
        <v>2382</v>
      </c>
      <c r="C13" s="38" t="str">
        <f>IF(คะแนนสอบ!D13="","",คะแนนสอบ!D13)</f>
        <v>เด็กหญิงจารุพิชญา  ธัญญเจริญ</v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5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5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5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5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5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5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5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5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5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5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5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5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5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5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5" t="str">
        <f t="shared" si="14"/>
        <v/>
      </c>
      <c r="DE13" s="72"/>
    </row>
    <row r="14" spans="1:109" s="26" customFormat="1" ht="15.95" customHeight="1">
      <c r="A14" s="51">
        <v>9</v>
      </c>
      <c r="B14" s="23">
        <f>IF(คะแนนสอบ!C14="","",คะแนนสอบ!C14)</f>
        <v>2383</v>
      </c>
      <c r="C14" s="38" t="str">
        <f>IF(คะแนนสอบ!D14="","",คะแนนสอบ!D14)</f>
        <v>เด็กหญิงนันท์นภัส  เจียมพัว</v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5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5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5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5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5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5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5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5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5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5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5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5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5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5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5" t="str">
        <f t="shared" si="14"/>
        <v/>
      </c>
      <c r="DE14" s="72"/>
    </row>
    <row r="15" spans="1:109" s="26" customFormat="1" ht="15.95" customHeight="1">
      <c r="A15" s="51">
        <v>10</v>
      </c>
      <c r="B15" s="23">
        <f>IF(คะแนนสอบ!C15="","",คะแนนสอบ!C15)</f>
        <v>2384</v>
      </c>
      <c r="C15" s="38" t="str">
        <f>IF(คะแนนสอบ!D15="","",คะแนนสอบ!D15)</f>
        <v>เด็กหญิงปภาดา  แก่นมั่น</v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5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5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5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5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5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5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5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5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5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5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5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5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5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5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5" t="str">
        <f t="shared" si="14"/>
        <v/>
      </c>
      <c r="DE15" s="72"/>
    </row>
    <row r="16" spans="1:109" s="26" customFormat="1" ht="15.95" customHeight="1">
      <c r="A16" s="51">
        <v>11</v>
      </c>
      <c r="B16" s="23">
        <f>IF(คะแนนสอบ!C16="","",คะแนนสอบ!C16)</f>
        <v>2385</v>
      </c>
      <c r="C16" s="38" t="str">
        <f>IF(คะแนนสอบ!D16="","",คะแนนสอบ!D16)</f>
        <v>เด็กหญิงกชพร  กล้อยกลิ้ง</v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5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5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5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5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5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5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5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5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5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5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5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5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5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5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5" t="str">
        <f t="shared" si="14"/>
        <v/>
      </c>
      <c r="DE16" s="72"/>
    </row>
    <row r="17" spans="1:109" s="26" customFormat="1" ht="15.95" customHeight="1">
      <c r="A17" s="51">
        <v>12</v>
      </c>
      <c r="B17" s="23">
        <f>IF(คะแนนสอบ!C17="","",คะแนนสอบ!C17)</f>
        <v>2386</v>
      </c>
      <c r="C17" s="38" t="str">
        <f>IF(คะแนนสอบ!D17="","",คะแนนสอบ!D17)</f>
        <v>เด็กหญิงณัฏฐธิดา  วุฒิชัยรังสรรค์</v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5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5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5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5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5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5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5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5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5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5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5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5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5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5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5" t="str">
        <f t="shared" si="14"/>
        <v/>
      </c>
      <c r="DE17" s="72"/>
    </row>
    <row r="18" spans="1:109" s="26" customFormat="1" ht="15.95" customHeight="1">
      <c r="A18" s="51">
        <v>13</v>
      </c>
      <c r="B18" s="23">
        <f>IF(คะแนนสอบ!C18="","",คะแนนสอบ!C18)</f>
        <v>2387</v>
      </c>
      <c r="C18" s="38" t="str">
        <f>IF(คะแนนสอบ!D18="","",คะแนนสอบ!D18)</f>
        <v>เด็กหญิงกมลธิดา  แท่งทอง</v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5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5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5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5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5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5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5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5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5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5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5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5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5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5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5" t="str">
        <f t="shared" si="14"/>
        <v/>
      </c>
      <c r="DE18" s="72"/>
    </row>
    <row r="19" spans="1:109" s="26" customFormat="1" ht="15.95" customHeight="1">
      <c r="A19" s="51">
        <v>14</v>
      </c>
      <c r="B19" s="23">
        <f>IF(คะแนนสอบ!C19="","",คะแนนสอบ!C19)</f>
        <v>2426</v>
      </c>
      <c r="C19" s="38" t="str">
        <f>IF(คะแนนสอบ!D19="","",คะแนนสอบ!D19)</f>
        <v>เด็กชายธีรดล  กรานวงษ์</v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5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5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5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5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5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5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5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5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5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5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5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5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5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5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5" t="str">
        <f t="shared" si="14"/>
        <v/>
      </c>
      <c r="DE19" s="72"/>
    </row>
    <row r="20" spans="1:109" s="26" customFormat="1" ht="15.95" customHeight="1">
      <c r="A20" s="51">
        <v>15</v>
      </c>
      <c r="B20" s="23">
        <f>IF(คะแนนสอบ!C20="","",คะแนนสอบ!C20)</f>
        <v>2427</v>
      </c>
      <c r="C20" s="38" t="str">
        <f>IF(คะแนนสอบ!D20="","",คะแนนสอบ!D20)</f>
        <v>เด็กชายเอกรัตน์  ศุกประเสริฐ</v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5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5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5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5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5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5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5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5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5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5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5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5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5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5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5" t="str">
        <f t="shared" si="14"/>
        <v/>
      </c>
      <c r="DE20" s="72"/>
    </row>
    <row r="21" spans="1:109" s="26" customFormat="1" ht="15.95" customHeight="1">
      <c r="A21" s="51">
        <v>16</v>
      </c>
      <c r="B21" s="23">
        <f>IF(คะแนนสอบ!C21="","",คะแนนสอบ!C21)</f>
        <v>2428</v>
      </c>
      <c r="C21" s="38" t="str">
        <f>IF(คะแนนสอบ!D21="","",คะแนนสอบ!D21)</f>
        <v>เด็กชายจารุวัฒน์  จั่นหนู</v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5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5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5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5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5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5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5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5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5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5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5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5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5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5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5" t="str">
        <f t="shared" si="14"/>
        <v/>
      </c>
      <c r="DE21" s="72"/>
    </row>
    <row r="22" spans="1:109" s="26" customFormat="1" ht="15.95" customHeight="1">
      <c r="A22" s="51">
        <v>17</v>
      </c>
      <c r="B22" s="23">
        <f>IF(คะแนนสอบ!C22="","",คะแนนสอบ!C22)</f>
        <v>2484</v>
      </c>
      <c r="C22" s="38" t="str">
        <f>IF(คะแนนสอบ!D22="","",คะแนนสอบ!D22)</f>
        <v>เด็กหญิงกวิสรา  ยอดย้อย</v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5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5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5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5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5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5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5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5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5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5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5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5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5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5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5" t="str">
        <f t="shared" si="14"/>
        <v/>
      </c>
      <c r="DE22" s="72"/>
    </row>
    <row r="23" spans="1:109" s="26" customFormat="1" ht="15.95" customHeight="1">
      <c r="A23" s="51">
        <v>18</v>
      </c>
      <c r="B23" s="23">
        <f>IF(คะแนนสอบ!C23="","",คะแนนสอบ!C23)</f>
        <v>2485</v>
      </c>
      <c r="C23" s="38" t="str">
        <f>IF(คะแนนสอบ!D23="","",คะแนนสอบ!D23)</f>
        <v>เด็กชายกิตติคุณ  สิทธิกูล</v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5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5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5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5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5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5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5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5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5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5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5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5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5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5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5" t="str">
        <f t="shared" si="14"/>
        <v/>
      </c>
      <c r="DE23" s="72"/>
    </row>
    <row r="24" spans="1:109" s="26" customFormat="1" ht="15.95" customHeight="1">
      <c r="A24" s="51">
        <v>19</v>
      </c>
      <c r="B24" s="23">
        <f>IF(คะแนนสอบ!C24="","",คะแนนสอบ!C24)</f>
        <v>2486</v>
      </c>
      <c r="C24" s="38" t="str">
        <f>IF(คะแนนสอบ!D24="","",คะแนนสอบ!D24)</f>
        <v>เด็กชายปรัตถกร  พูลพิพัฒน์</v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5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5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5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5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5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5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5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5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5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5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5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5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5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5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5" t="str">
        <f t="shared" si="14"/>
        <v/>
      </c>
      <c r="DE24" s="72"/>
    </row>
    <row r="25" spans="1:109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5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5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5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5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5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5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5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5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5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5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5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5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5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5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5" t="str">
        <f t="shared" si="14"/>
        <v/>
      </c>
      <c r="DE25" s="72"/>
    </row>
    <row r="26" spans="1:109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5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5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5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5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5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5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5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5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5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5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5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5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5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5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5" t="str">
        <f t="shared" si="14"/>
        <v/>
      </c>
      <c r="DE26" s="72"/>
    </row>
    <row r="27" spans="1:109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5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5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5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5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5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5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5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5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5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5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5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5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5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5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5" t="str">
        <f t="shared" si="14"/>
        <v/>
      </c>
      <c r="DE27" s="72"/>
    </row>
    <row r="28" spans="1:109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5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5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5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5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5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5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5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5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5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5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5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5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5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5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5" t="str">
        <f t="shared" si="14"/>
        <v/>
      </c>
      <c r="DE28" s="72"/>
    </row>
    <row r="29" spans="1:109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5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5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5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5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5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5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5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5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5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5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5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5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5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5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5" t="str">
        <f t="shared" si="14"/>
        <v/>
      </c>
      <c r="DE29" s="72"/>
    </row>
    <row r="30" spans="1:109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5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5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5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5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5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5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5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5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5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5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5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5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5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5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5" t="str">
        <f t="shared" si="14"/>
        <v/>
      </c>
      <c r="DE30" s="72"/>
    </row>
    <row r="31" spans="1:109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5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5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5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5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5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5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5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5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5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5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5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5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5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5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5" t="str">
        <f t="shared" si="14"/>
        <v/>
      </c>
      <c r="DE31" s="72"/>
    </row>
    <row r="32" spans="1:109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5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5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5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5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5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5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5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5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5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5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5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5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5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5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5" t="str">
        <f t="shared" si="14"/>
        <v/>
      </c>
      <c r="DE32" s="72"/>
    </row>
    <row r="33" spans="1:109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5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5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5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5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5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5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5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5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5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5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5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5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5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5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5" t="str">
        <f t="shared" si="14"/>
        <v/>
      </c>
      <c r="DE33" s="72"/>
    </row>
    <row r="34" spans="1:109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5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5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5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5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5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5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5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5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5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5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5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5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5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5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5" t="str">
        <f t="shared" si="14"/>
        <v/>
      </c>
      <c r="DE34" s="72"/>
    </row>
    <row r="35" spans="1:109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5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5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5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5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5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5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5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5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5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5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5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5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5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5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5" t="str">
        <f t="shared" si="14"/>
        <v/>
      </c>
      <c r="DE35" s="72"/>
    </row>
    <row r="36" spans="1:109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5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5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5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5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5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5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5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5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5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5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5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5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5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5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5" t="str">
        <f t="shared" si="14"/>
        <v/>
      </c>
      <c r="DE36" s="72"/>
    </row>
    <row r="37" spans="1:109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5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5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5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5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5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5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5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5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5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5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5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5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5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5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5" t="str">
        <f t="shared" si="14"/>
        <v/>
      </c>
      <c r="DE37" s="72"/>
    </row>
    <row r="38" spans="1:109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5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5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5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5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5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5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5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5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5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5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5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5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5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5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5" t="str">
        <f t="shared" si="14"/>
        <v/>
      </c>
      <c r="DE38" s="72"/>
    </row>
    <row r="39" spans="1:109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5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5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5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5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5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5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5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5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5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5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5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5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5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5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5" t="str">
        <f t="shared" si="14"/>
        <v/>
      </c>
      <c r="DE39" s="72"/>
    </row>
    <row r="40" spans="1:109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5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5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5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5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5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5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5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5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5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5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5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5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5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5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5" t="str">
        <f t="shared" si="14"/>
        <v/>
      </c>
      <c r="DE40" s="72"/>
    </row>
    <row r="41" spans="1:109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5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5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5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5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5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5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5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5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5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5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5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5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5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5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5" t="str">
        <f t="shared" si="14"/>
        <v/>
      </c>
      <c r="DE41" s="72"/>
    </row>
    <row r="42" spans="1:109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5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5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5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5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5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5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5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5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5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5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5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5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5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5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5" t="str">
        <f t="shared" si="14"/>
        <v/>
      </c>
      <c r="DE42" s="72"/>
    </row>
    <row r="43" spans="1:109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5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5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5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5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5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5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5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5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5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5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5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5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5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5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5" t="str">
        <f t="shared" si="14"/>
        <v/>
      </c>
      <c r="DE43" s="72"/>
    </row>
    <row r="44" spans="1:109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5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5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5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5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5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5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5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5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5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5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5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5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5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5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5" t="str">
        <f t="shared" si="14"/>
        <v/>
      </c>
      <c r="DE44" s="72"/>
    </row>
    <row r="45" spans="1:109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5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5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5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5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5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5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5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5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5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5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5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5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5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5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5" t="str">
        <f t="shared" si="14"/>
        <v/>
      </c>
      <c r="DE45" s="72"/>
    </row>
    <row r="46" spans="1:109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5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5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5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5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5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5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5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5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5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5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5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5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5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5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5" t="str">
        <f t="shared" si="14"/>
        <v/>
      </c>
      <c r="DE46" s="72"/>
    </row>
    <row r="47" spans="1:109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5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5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5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5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5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5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5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5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5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5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5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5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5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5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5" t="str">
        <f t="shared" si="14"/>
        <v/>
      </c>
      <c r="DE47" s="72"/>
    </row>
    <row r="48" spans="1:109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5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5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5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5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5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5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5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5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5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5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5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5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5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5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5" t="str">
        <f t="shared" si="14"/>
        <v/>
      </c>
      <c r="DE48" s="72"/>
    </row>
    <row r="49" spans="1:109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5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5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5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5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5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5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5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5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5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5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5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5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5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5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5" t="str">
        <f t="shared" si="14"/>
        <v/>
      </c>
      <c r="DE49" s="72"/>
    </row>
    <row r="50" spans="1:109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5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5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5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5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5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5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5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5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5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5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5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5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5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5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5" t="str">
        <f t="shared" ref="DD50:DD55" si="51">IF(DC50="","",VLOOKUP(DC50,grad01,5,TRUE))</f>
        <v/>
      </c>
      <c r="DE50" s="72"/>
    </row>
    <row r="51" spans="1:109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5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5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5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5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5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5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5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5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5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5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5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5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5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5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5" t="str">
        <f t="shared" si="51"/>
        <v/>
      </c>
      <c r="DE51" s="72"/>
    </row>
    <row r="52" spans="1:109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5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5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5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5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5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5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5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5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5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5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5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5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5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5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5" t="str">
        <f t="shared" si="51"/>
        <v/>
      </c>
      <c r="DE52" s="72"/>
    </row>
    <row r="53" spans="1:109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5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5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5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5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5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5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5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5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5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5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5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5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5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5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5" t="str">
        <f t="shared" si="51"/>
        <v/>
      </c>
      <c r="DE53" s="72"/>
    </row>
    <row r="54" spans="1:109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5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5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5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5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5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5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5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5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5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5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5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5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5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5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5" t="str">
        <f t="shared" si="51"/>
        <v/>
      </c>
      <c r="DE54" s="72"/>
    </row>
    <row r="55" spans="1:109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5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5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5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5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5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5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5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5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5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5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5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5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5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5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5" t="str">
        <f t="shared" si="51"/>
        <v/>
      </c>
      <c r="DE55" s="72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L4:AL5"/>
    <mergeCell ref="AE4:AE5"/>
    <mergeCell ref="X4:X5"/>
    <mergeCell ref="Q4:Q5"/>
    <mergeCell ref="J4:J5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A3:A5"/>
    <mergeCell ref="B3:B5"/>
    <mergeCell ref="D3:J3"/>
    <mergeCell ref="Y3:AE3"/>
    <mergeCell ref="K3:Q3"/>
    <mergeCell ref="C3:C4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ht="34.5">
      <c r="A2" s="132"/>
      <c r="B2" s="182"/>
      <c r="C2" s="186" t="s">
        <v>205</v>
      </c>
      <c r="D2" s="183"/>
      <c r="E2" s="184"/>
      <c r="F2" s="184"/>
      <c r="G2" s="314" t="str">
        <f>'ข้อมูลพื้นฐาน  '!I2</f>
        <v>v1550 Update2017.03.20</v>
      </c>
      <c r="H2" s="132"/>
      <c r="I2" s="132"/>
      <c r="J2" s="132"/>
      <c r="K2" s="132"/>
      <c r="L2" s="132"/>
      <c r="M2" s="132"/>
      <c r="N2" s="132"/>
      <c r="O2" s="132"/>
    </row>
    <row r="3" spans="1:15" ht="21" customHeight="1">
      <c r="A3" s="132"/>
      <c r="B3" s="182"/>
      <c r="C3" s="183"/>
      <c r="D3" s="187" t="s">
        <v>209</v>
      </c>
      <c r="E3" s="187"/>
      <c r="F3" s="185"/>
      <c r="G3" s="185"/>
      <c r="H3" s="132"/>
      <c r="I3" s="132"/>
      <c r="J3" s="132"/>
      <c r="K3" s="132"/>
      <c r="L3" s="132"/>
      <c r="M3" s="132"/>
      <c r="N3" s="132"/>
      <c r="O3" s="132"/>
    </row>
    <row r="4" spans="1:15" ht="21" customHeight="1">
      <c r="A4" s="132"/>
      <c r="B4" s="133"/>
      <c r="C4" s="133"/>
      <c r="D4" s="133"/>
      <c r="E4" s="133"/>
      <c r="F4" s="133"/>
      <c r="G4" s="133"/>
      <c r="H4" s="132"/>
      <c r="I4" s="132"/>
      <c r="J4" s="132"/>
      <c r="K4" s="132"/>
      <c r="L4" s="132"/>
      <c r="M4" s="132"/>
      <c r="N4" s="132"/>
      <c r="O4" s="132"/>
    </row>
    <row r="5" spans="1:15" ht="23.25">
      <c r="A5" s="132"/>
      <c r="B5" s="133"/>
      <c r="C5" s="150" t="s">
        <v>350</v>
      </c>
      <c r="D5" s="133"/>
      <c r="E5" s="133"/>
      <c r="F5" s="133"/>
      <c r="G5" s="133"/>
      <c r="H5" s="132"/>
      <c r="I5" s="132"/>
      <c r="J5" s="132"/>
      <c r="K5" s="132"/>
      <c r="L5" s="132"/>
      <c r="M5" s="132"/>
      <c r="N5" s="132"/>
      <c r="O5" s="132"/>
    </row>
    <row r="6" spans="1:15" ht="23.25">
      <c r="A6" s="132"/>
      <c r="B6" s="133"/>
      <c r="C6" s="133" t="s">
        <v>351</v>
      </c>
      <c r="D6" s="133"/>
      <c r="E6" s="133"/>
      <c r="F6" s="133"/>
      <c r="G6" s="133"/>
      <c r="H6" s="132"/>
      <c r="I6" s="132"/>
      <c r="J6" s="132"/>
      <c r="K6" s="132"/>
      <c r="L6" s="132"/>
      <c r="M6" s="132"/>
      <c r="N6" s="132"/>
      <c r="O6" s="132"/>
    </row>
    <row r="7" spans="1:15" ht="23.25">
      <c r="A7" s="132"/>
      <c r="B7" s="133"/>
      <c r="C7" s="133" t="s">
        <v>352</v>
      </c>
      <c r="D7" s="133"/>
      <c r="E7" s="133"/>
      <c r="F7" s="133"/>
      <c r="G7" s="133"/>
      <c r="H7" s="132"/>
      <c r="I7" s="132"/>
      <c r="J7" s="132"/>
      <c r="K7" s="132"/>
      <c r="L7" s="132"/>
      <c r="M7" s="132"/>
      <c r="N7" s="132"/>
      <c r="O7" s="132"/>
    </row>
    <row r="8" spans="1:15" ht="23.25">
      <c r="A8" s="132"/>
      <c r="B8" s="133"/>
      <c r="C8" s="150" t="s">
        <v>342</v>
      </c>
      <c r="D8" s="133"/>
      <c r="E8" s="133"/>
      <c r="F8" s="133"/>
      <c r="G8" s="133"/>
      <c r="H8" s="132"/>
      <c r="I8" s="132"/>
      <c r="J8" s="132"/>
      <c r="K8" s="132"/>
      <c r="L8" s="132"/>
      <c r="M8" s="132"/>
      <c r="N8" s="132"/>
      <c r="O8" s="132"/>
    </row>
    <row r="9" spans="1:15" ht="23.25">
      <c r="A9" s="132"/>
      <c r="B9" s="133"/>
      <c r="C9" s="133" t="s">
        <v>343</v>
      </c>
      <c r="D9" s="133"/>
      <c r="E9" s="133"/>
      <c r="F9" s="133"/>
      <c r="G9" s="133"/>
      <c r="H9" s="132"/>
      <c r="I9" s="132"/>
      <c r="J9" s="132"/>
      <c r="K9" s="132"/>
      <c r="L9" s="132"/>
      <c r="M9" s="132"/>
      <c r="N9" s="132"/>
      <c r="O9" s="132"/>
    </row>
    <row r="10" spans="1:15" ht="23.25">
      <c r="A10" s="132"/>
      <c r="B10" s="133"/>
      <c r="C10" s="133" t="s">
        <v>344</v>
      </c>
      <c r="D10" s="133"/>
      <c r="E10" s="133"/>
      <c r="F10" s="133"/>
      <c r="G10" s="133"/>
      <c r="H10" s="132"/>
      <c r="I10" s="132"/>
      <c r="J10" s="132"/>
      <c r="K10" s="132"/>
      <c r="L10" s="132"/>
      <c r="M10" s="132"/>
      <c r="N10" s="132"/>
      <c r="O10" s="132"/>
    </row>
    <row r="11" spans="1:15" ht="23.25">
      <c r="A11" s="132"/>
      <c r="B11" s="133"/>
      <c r="C11" s="133"/>
      <c r="D11" s="133"/>
      <c r="E11" s="133"/>
      <c r="F11" s="133"/>
      <c r="G11" s="133"/>
      <c r="H11" s="132"/>
      <c r="I11" s="132"/>
      <c r="J11" s="132"/>
      <c r="K11" s="132"/>
      <c r="L11" s="132"/>
      <c r="M11" s="132"/>
      <c r="N11" s="132"/>
      <c r="O11" s="132"/>
    </row>
    <row r="12" spans="1:15" ht="23.25">
      <c r="A12" s="132"/>
      <c r="B12" s="133"/>
      <c r="C12" s="133"/>
      <c r="D12" s="133"/>
      <c r="E12" s="133"/>
      <c r="F12" s="133"/>
      <c r="G12" s="133"/>
      <c r="H12" s="132"/>
      <c r="I12" s="132"/>
      <c r="J12" s="132"/>
      <c r="K12" s="132"/>
      <c r="L12" s="132"/>
      <c r="M12" s="132"/>
      <c r="N12" s="132"/>
      <c r="O12" s="132"/>
    </row>
    <row r="13" spans="1:15" ht="23.25">
      <c r="A13" s="132"/>
      <c r="B13" s="133"/>
      <c r="C13" s="133"/>
      <c r="D13" s="133"/>
      <c r="E13" s="133"/>
      <c r="F13" s="133"/>
      <c r="G13" s="133"/>
      <c r="H13" s="132"/>
      <c r="I13" s="132"/>
      <c r="J13" s="132"/>
      <c r="K13" s="132"/>
      <c r="L13" s="132"/>
      <c r="M13" s="132"/>
      <c r="N13" s="132"/>
      <c r="O13" s="132"/>
    </row>
    <row r="14" spans="1:15" ht="23.25">
      <c r="A14" s="132"/>
      <c r="B14" s="133"/>
      <c r="C14" s="150" t="s">
        <v>312</v>
      </c>
      <c r="D14" s="133"/>
      <c r="E14" s="133"/>
      <c r="F14" s="133"/>
      <c r="G14" s="133"/>
      <c r="H14" s="132"/>
      <c r="I14" s="132"/>
      <c r="J14" s="132"/>
      <c r="K14" s="132"/>
      <c r="L14" s="132"/>
      <c r="M14" s="132"/>
      <c r="N14" s="132"/>
      <c r="O14" s="132"/>
    </row>
    <row r="15" spans="1:15" ht="18.75" customHeight="1">
      <c r="A15" s="132"/>
      <c r="B15" s="133"/>
      <c r="C15" s="133" t="s">
        <v>313</v>
      </c>
      <c r="D15" s="133"/>
      <c r="E15" s="133"/>
      <c r="F15" s="133"/>
      <c r="G15" s="133"/>
      <c r="H15" s="132"/>
      <c r="I15" s="132"/>
      <c r="J15" s="132"/>
      <c r="K15" s="132"/>
      <c r="L15" s="132"/>
      <c r="M15" s="132"/>
      <c r="N15" s="132"/>
      <c r="O15" s="132"/>
    </row>
    <row r="16" spans="1:15" ht="18.75" customHeight="1">
      <c r="A16" s="132"/>
      <c r="B16" s="133"/>
      <c r="C16" s="133" t="s">
        <v>314</v>
      </c>
      <c r="D16" s="133"/>
      <c r="E16" s="133"/>
      <c r="F16" s="133"/>
      <c r="G16" s="133"/>
      <c r="H16" s="132"/>
      <c r="I16" s="132"/>
      <c r="J16" s="132"/>
      <c r="K16" s="132"/>
      <c r="L16" s="132"/>
      <c r="M16" s="132"/>
      <c r="N16" s="132"/>
      <c r="O16" s="132"/>
    </row>
    <row r="17" spans="1:15" ht="21" customHeight="1">
      <c r="A17" s="132"/>
      <c r="B17" s="133"/>
      <c r="C17" s="180" t="s">
        <v>284</v>
      </c>
      <c r="D17" s="133"/>
      <c r="E17" s="133"/>
      <c r="F17" s="133"/>
      <c r="G17" s="133"/>
      <c r="H17" s="132"/>
      <c r="I17" s="132"/>
      <c r="J17" s="132"/>
      <c r="K17" s="132"/>
      <c r="L17" s="132"/>
      <c r="M17" s="132"/>
      <c r="N17" s="132"/>
      <c r="O17" s="132"/>
    </row>
    <row r="18" spans="1:15" ht="21" customHeight="1">
      <c r="A18" s="132"/>
      <c r="B18" s="133"/>
      <c r="C18" s="133" t="s">
        <v>304</v>
      </c>
      <c r="D18" s="133"/>
      <c r="E18" s="133"/>
      <c r="F18" s="133"/>
      <c r="G18" s="133"/>
      <c r="H18" s="132"/>
      <c r="I18" s="132"/>
      <c r="J18" s="132"/>
      <c r="K18" s="132"/>
      <c r="L18" s="132"/>
      <c r="M18" s="132"/>
      <c r="N18" s="132"/>
      <c r="O18" s="132"/>
    </row>
    <row r="19" spans="1:15" ht="21" customHeight="1">
      <c r="A19" s="132"/>
      <c r="B19" s="133"/>
      <c r="C19" s="133" t="s">
        <v>302</v>
      </c>
      <c r="D19" s="133"/>
      <c r="E19" s="133"/>
      <c r="F19" s="133"/>
      <c r="G19" s="133"/>
      <c r="H19" s="132"/>
      <c r="I19" s="132"/>
      <c r="J19" s="132"/>
      <c r="K19" s="132"/>
      <c r="L19" s="132"/>
      <c r="M19" s="132"/>
      <c r="N19" s="132"/>
      <c r="O19" s="132"/>
    </row>
    <row r="20" spans="1:15" ht="21" customHeight="1">
      <c r="A20" s="132"/>
      <c r="B20" s="133"/>
      <c r="C20" s="133" t="s">
        <v>303</v>
      </c>
      <c r="D20" s="133"/>
      <c r="E20" s="133"/>
      <c r="F20" s="133"/>
      <c r="G20" s="133"/>
      <c r="H20" s="132"/>
      <c r="I20" s="132"/>
      <c r="J20" s="132"/>
      <c r="K20" s="132"/>
      <c r="L20" s="132"/>
      <c r="M20" s="132"/>
      <c r="N20" s="132"/>
      <c r="O20" s="132"/>
    </row>
    <row r="21" spans="1:15" ht="21" customHeight="1">
      <c r="A21" s="132"/>
      <c r="B21" s="133"/>
      <c r="C21" s="133"/>
      <c r="D21" s="133"/>
      <c r="E21" s="133"/>
      <c r="F21" s="133"/>
      <c r="G21" s="133"/>
      <c r="H21" s="132"/>
      <c r="I21" s="132"/>
      <c r="J21" s="132"/>
      <c r="K21" s="132"/>
      <c r="L21" s="132"/>
      <c r="M21" s="132"/>
      <c r="N21" s="132"/>
      <c r="O21" s="132"/>
    </row>
    <row r="22" spans="1:15" s="181" customFormat="1" ht="22.5" customHeight="1">
      <c r="A22" s="179"/>
      <c r="B22" s="137"/>
      <c r="C22" s="180" t="s">
        <v>158</v>
      </c>
      <c r="D22" s="137"/>
      <c r="E22" s="137"/>
      <c r="F22" s="137"/>
      <c r="G22" s="137"/>
      <c r="H22" s="132"/>
      <c r="I22" s="132"/>
      <c r="J22" s="132"/>
      <c r="K22" s="179"/>
      <c r="L22" s="179"/>
      <c r="M22" s="179"/>
      <c r="N22" s="179"/>
      <c r="O22" s="179"/>
    </row>
    <row r="23" spans="1:15" s="181" customFormat="1" ht="22.5" customHeight="1">
      <c r="A23" s="179"/>
      <c r="B23" s="137"/>
      <c r="C23" s="150" t="s">
        <v>208</v>
      </c>
      <c r="D23" s="137"/>
      <c r="E23" s="137"/>
      <c r="F23" s="137"/>
      <c r="G23" s="137"/>
      <c r="H23" s="132"/>
      <c r="I23" s="132"/>
      <c r="J23" s="132"/>
      <c r="K23" s="179"/>
      <c r="L23" s="179"/>
      <c r="M23" s="179"/>
      <c r="N23" s="179"/>
      <c r="O23" s="179"/>
    </row>
    <row r="24" spans="1:15" s="181" customFormat="1" ht="22.5" customHeight="1">
      <c r="A24" s="179"/>
      <c r="B24" s="137"/>
      <c r="C24" s="133" t="s">
        <v>210</v>
      </c>
      <c r="D24" s="137"/>
      <c r="E24" s="137"/>
      <c r="F24" s="137"/>
      <c r="G24" s="137"/>
      <c r="H24" s="132"/>
      <c r="I24" s="132"/>
      <c r="J24" s="132"/>
      <c r="K24" s="179"/>
      <c r="L24" s="179"/>
      <c r="M24" s="179"/>
      <c r="N24" s="179"/>
      <c r="O24" s="179"/>
    </row>
    <row r="25" spans="1:15" s="181" customFormat="1" ht="22.5" customHeight="1">
      <c r="A25" s="179"/>
      <c r="B25" s="137"/>
      <c r="C25" s="133" t="s">
        <v>160</v>
      </c>
      <c r="D25" s="137"/>
      <c r="E25" s="137"/>
      <c r="F25" s="137"/>
      <c r="G25" s="137"/>
      <c r="H25" s="132"/>
      <c r="I25" s="132"/>
      <c r="J25" s="132"/>
      <c r="K25" s="179"/>
      <c r="L25" s="179"/>
      <c r="M25" s="179"/>
      <c r="N25" s="179"/>
      <c r="O25" s="179"/>
    </row>
    <row r="26" spans="1:15" s="181" customFormat="1" ht="22.5" customHeight="1">
      <c r="A26" s="179"/>
      <c r="B26" s="137"/>
      <c r="C26" s="133" t="s">
        <v>161</v>
      </c>
      <c r="D26" s="137"/>
      <c r="E26" s="137"/>
      <c r="F26" s="137"/>
      <c r="G26" s="137"/>
      <c r="H26" s="132"/>
      <c r="I26" s="132"/>
      <c r="J26" s="132"/>
      <c r="K26" s="179"/>
      <c r="L26" s="179"/>
      <c r="M26" s="179"/>
      <c r="N26" s="179"/>
      <c r="O26" s="179"/>
    </row>
    <row r="27" spans="1:15" s="181" customFormat="1" ht="22.5" customHeight="1">
      <c r="A27" s="179"/>
      <c r="B27" s="137"/>
      <c r="C27" s="133" t="s">
        <v>162</v>
      </c>
      <c r="D27" s="137"/>
      <c r="E27" s="137"/>
      <c r="F27" s="137"/>
      <c r="G27" s="137"/>
      <c r="H27" s="132"/>
      <c r="I27" s="132"/>
      <c r="J27" s="132"/>
      <c r="K27" s="179"/>
      <c r="L27" s="179"/>
      <c r="M27" s="179"/>
      <c r="N27" s="179"/>
      <c r="O27" s="179"/>
    </row>
    <row r="28" spans="1:15" s="181" customFormat="1" ht="22.5" customHeight="1">
      <c r="A28" s="179"/>
      <c r="B28" s="137"/>
      <c r="C28" s="133" t="s">
        <v>236</v>
      </c>
      <c r="D28" s="137"/>
      <c r="E28" s="137"/>
      <c r="F28" s="137"/>
      <c r="G28" s="137"/>
      <c r="H28" s="132"/>
      <c r="I28" s="132"/>
      <c r="J28" s="132"/>
      <c r="K28" s="179"/>
      <c r="L28" s="179"/>
      <c r="M28" s="179"/>
      <c r="N28" s="179"/>
      <c r="O28" s="179"/>
    </row>
    <row r="29" spans="1:15" s="181" customFormat="1" ht="22.5" customHeight="1">
      <c r="A29" s="179"/>
      <c r="B29" s="137"/>
      <c r="C29" s="133"/>
      <c r="D29" s="137" t="s">
        <v>237</v>
      </c>
      <c r="E29" s="137"/>
      <c r="F29" s="137"/>
      <c r="G29" s="137"/>
      <c r="H29" s="132"/>
      <c r="I29" s="132"/>
      <c r="J29" s="132"/>
      <c r="K29" s="179"/>
      <c r="L29" s="179"/>
      <c r="M29" s="179"/>
      <c r="N29" s="179"/>
      <c r="O29" s="179"/>
    </row>
    <row r="30" spans="1:15" s="181" customFormat="1" ht="22.5" customHeight="1">
      <c r="A30" s="179"/>
      <c r="B30" s="137"/>
      <c r="C30" s="137"/>
      <c r="D30" s="204" t="s">
        <v>234</v>
      </c>
      <c r="E30" s="196"/>
      <c r="F30" s="196"/>
      <c r="G30" s="196"/>
      <c r="H30" s="132"/>
      <c r="I30" s="132"/>
      <c r="J30" s="132"/>
      <c r="K30" s="179"/>
      <c r="L30" s="179"/>
      <c r="M30" s="179"/>
      <c r="N30" s="179"/>
      <c r="O30" s="179"/>
    </row>
    <row r="31" spans="1:15" s="181" customFormat="1" ht="22.5" customHeight="1">
      <c r="A31" s="179"/>
      <c r="B31" s="137"/>
      <c r="C31" s="137"/>
      <c r="D31" s="197" t="s">
        <v>1</v>
      </c>
      <c r="E31" s="197" t="s">
        <v>212</v>
      </c>
      <c r="F31" s="197" t="s">
        <v>213</v>
      </c>
      <c r="G31" s="137"/>
      <c r="H31" s="132"/>
      <c r="I31" s="132"/>
      <c r="J31" s="132"/>
      <c r="K31" s="179"/>
      <c r="L31" s="179"/>
      <c r="M31" s="179"/>
      <c r="N31" s="179"/>
      <c r="O31" s="179"/>
    </row>
    <row r="32" spans="1:15" s="181" customFormat="1" ht="22.5" customHeight="1">
      <c r="A32" s="179"/>
      <c r="B32" s="137"/>
      <c r="C32" s="137"/>
      <c r="D32" s="198">
        <v>4</v>
      </c>
      <c r="E32" s="201" t="s">
        <v>214</v>
      </c>
      <c r="F32" s="198" t="s">
        <v>215</v>
      </c>
      <c r="G32" s="137"/>
      <c r="H32" s="132"/>
      <c r="I32" s="132"/>
      <c r="J32" s="132"/>
      <c r="K32" s="179"/>
      <c r="L32" s="179"/>
      <c r="M32" s="179"/>
      <c r="N32" s="179"/>
      <c r="O32" s="179"/>
    </row>
    <row r="33" spans="1:15" s="181" customFormat="1" ht="22.5" customHeight="1">
      <c r="A33" s="179"/>
      <c r="B33" s="137"/>
      <c r="C33" s="137"/>
      <c r="D33" s="199">
        <v>3.5</v>
      </c>
      <c r="E33" s="202" t="s">
        <v>222</v>
      </c>
      <c r="F33" s="199" t="s">
        <v>223</v>
      </c>
      <c r="G33" s="137"/>
      <c r="H33" s="132"/>
      <c r="I33" s="132"/>
      <c r="J33" s="132"/>
      <c r="K33" s="179"/>
      <c r="L33" s="179"/>
      <c r="M33" s="179"/>
      <c r="N33" s="179"/>
      <c r="O33" s="179"/>
    </row>
    <row r="34" spans="1:15" s="181" customFormat="1" ht="22.5" customHeight="1">
      <c r="A34" s="179"/>
      <c r="B34" s="137"/>
      <c r="C34" s="137"/>
      <c r="D34" s="199">
        <v>3</v>
      </c>
      <c r="E34" s="202" t="s">
        <v>216</v>
      </c>
      <c r="F34" s="199" t="s">
        <v>224</v>
      </c>
      <c r="G34" s="137"/>
      <c r="H34" s="132"/>
      <c r="I34" s="132"/>
      <c r="J34" s="132"/>
      <c r="K34" s="179"/>
      <c r="L34" s="179"/>
      <c r="M34" s="179"/>
      <c r="N34" s="179"/>
      <c r="O34" s="179"/>
    </row>
    <row r="35" spans="1:15" s="181" customFormat="1" ht="22.5" customHeight="1">
      <c r="A35" s="179"/>
      <c r="B35" s="137"/>
      <c r="C35" s="137"/>
      <c r="D35" s="199">
        <v>2.5</v>
      </c>
      <c r="E35" s="202" t="s">
        <v>225</v>
      </c>
      <c r="F35" s="199" t="s">
        <v>226</v>
      </c>
      <c r="G35" s="137"/>
      <c r="H35" s="132"/>
      <c r="I35" s="132"/>
      <c r="J35" s="132"/>
      <c r="K35" s="179"/>
      <c r="L35" s="179"/>
      <c r="M35" s="179"/>
      <c r="N35" s="179"/>
      <c r="O35" s="179"/>
    </row>
    <row r="36" spans="1:15" s="181" customFormat="1" ht="22.5" customHeight="1">
      <c r="A36" s="179"/>
      <c r="B36" s="137"/>
      <c r="C36" s="137"/>
      <c r="D36" s="199">
        <v>2</v>
      </c>
      <c r="E36" s="202" t="s">
        <v>227</v>
      </c>
      <c r="F36" s="199" t="s">
        <v>228</v>
      </c>
      <c r="G36" s="137"/>
      <c r="H36" s="132"/>
      <c r="I36" s="132"/>
      <c r="J36" s="132"/>
      <c r="K36" s="179"/>
      <c r="L36" s="179"/>
      <c r="M36" s="179"/>
      <c r="N36" s="179"/>
      <c r="O36" s="179"/>
    </row>
    <row r="37" spans="1:15" s="181" customFormat="1" ht="22.5" customHeight="1">
      <c r="A37" s="179"/>
      <c r="B37" s="137"/>
      <c r="C37" s="137"/>
      <c r="D37" s="199">
        <v>1.5</v>
      </c>
      <c r="E37" s="202" t="s">
        <v>229</v>
      </c>
      <c r="F37" s="199" t="s">
        <v>230</v>
      </c>
      <c r="G37" s="137"/>
      <c r="H37" s="132"/>
      <c r="I37" s="132"/>
      <c r="J37" s="132"/>
      <c r="K37" s="179"/>
      <c r="L37" s="179"/>
      <c r="M37" s="179"/>
      <c r="N37" s="179"/>
      <c r="O37" s="179"/>
    </row>
    <row r="38" spans="1:15" s="181" customFormat="1" ht="22.5" customHeight="1">
      <c r="A38" s="179"/>
      <c r="B38" s="137"/>
      <c r="C38" s="137"/>
      <c r="D38" s="199">
        <v>1</v>
      </c>
      <c r="E38" s="202" t="s">
        <v>231</v>
      </c>
      <c r="F38" s="199" t="s">
        <v>232</v>
      </c>
      <c r="G38" s="137"/>
      <c r="H38" s="132"/>
      <c r="I38" s="132"/>
      <c r="J38" s="132"/>
      <c r="K38" s="179"/>
      <c r="L38" s="179"/>
      <c r="M38" s="179"/>
      <c r="N38" s="179"/>
      <c r="O38" s="179"/>
    </row>
    <row r="39" spans="1:15" s="181" customFormat="1" ht="22.5" customHeight="1">
      <c r="A39" s="179"/>
      <c r="B39" s="137"/>
      <c r="C39" s="137"/>
      <c r="D39" s="200">
        <v>0</v>
      </c>
      <c r="E39" s="203" t="s">
        <v>233</v>
      </c>
      <c r="F39" s="200" t="s">
        <v>221</v>
      </c>
      <c r="G39" s="137"/>
      <c r="H39" s="132"/>
      <c r="I39" s="132"/>
      <c r="J39" s="132"/>
      <c r="K39" s="179"/>
      <c r="L39" s="179"/>
      <c r="M39" s="179"/>
      <c r="N39" s="179"/>
      <c r="O39" s="179"/>
    </row>
    <row r="40" spans="1:15" s="181" customFormat="1" ht="22.5" customHeight="1">
      <c r="A40" s="179"/>
      <c r="B40" s="137"/>
      <c r="C40" s="133" t="s">
        <v>238</v>
      </c>
      <c r="D40" s="137"/>
      <c r="E40" s="137"/>
      <c r="F40" s="137"/>
      <c r="G40" s="137"/>
      <c r="H40" s="132"/>
      <c r="I40" s="132"/>
      <c r="J40" s="132"/>
      <c r="K40" s="179"/>
      <c r="L40" s="179"/>
      <c r="M40" s="179"/>
      <c r="N40" s="179"/>
      <c r="O40" s="179"/>
    </row>
    <row r="41" spans="1:15" s="181" customFormat="1" ht="22.5" customHeight="1">
      <c r="A41" s="179"/>
      <c r="B41" s="137"/>
      <c r="C41" s="137"/>
      <c r="D41" s="133" t="s">
        <v>239</v>
      </c>
      <c r="E41" s="133"/>
      <c r="F41" s="137"/>
      <c r="G41" s="137"/>
      <c r="H41" s="132"/>
      <c r="I41" s="132"/>
      <c r="J41" s="132"/>
      <c r="K41" s="179"/>
      <c r="L41" s="179"/>
      <c r="M41" s="179"/>
      <c r="N41" s="179"/>
      <c r="O41" s="179"/>
    </row>
    <row r="42" spans="1:15" s="181" customFormat="1" ht="22.5" customHeight="1">
      <c r="A42" s="179"/>
      <c r="B42" s="137"/>
      <c r="C42" s="133" t="s">
        <v>240</v>
      </c>
      <c r="D42" s="137"/>
      <c r="E42" s="137"/>
      <c r="F42" s="137"/>
      <c r="G42" s="137"/>
      <c r="H42" s="132"/>
      <c r="I42" s="132"/>
      <c r="J42" s="132"/>
      <c r="K42" s="179"/>
      <c r="L42" s="179"/>
      <c r="M42" s="179"/>
      <c r="N42" s="179"/>
      <c r="O42" s="179"/>
    </row>
    <row r="43" spans="1:15" s="181" customFormat="1" ht="22.5" customHeight="1">
      <c r="A43" s="179"/>
      <c r="B43" s="137"/>
      <c r="C43" s="137"/>
      <c r="D43" s="133" t="s">
        <v>241</v>
      </c>
      <c r="E43" s="133"/>
      <c r="F43" s="137"/>
      <c r="G43" s="137"/>
      <c r="H43" s="132"/>
      <c r="I43" s="132"/>
      <c r="J43" s="132"/>
      <c r="K43" s="179"/>
      <c r="L43" s="179"/>
      <c r="M43" s="179"/>
      <c r="N43" s="179"/>
      <c r="O43" s="179"/>
    </row>
    <row r="44" spans="1:15" s="181" customFormat="1" ht="22.5" customHeight="1">
      <c r="A44" s="179"/>
      <c r="B44" s="137"/>
      <c r="C44" s="137"/>
      <c r="D44" s="204" t="s">
        <v>235</v>
      </c>
      <c r="E44" s="137"/>
      <c r="F44" s="137"/>
      <c r="G44" s="137"/>
      <c r="H44" s="132"/>
      <c r="I44" s="132"/>
      <c r="J44" s="132"/>
      <c r="K44" s="179"/>
      <c r="L44" s="179"/>
      <c r="M44" s="179"/>
      <c r="N44" s="179"/>
      <c r="O44" s="179"/>
    </row>
    <row r="45" spans="1:15" s="181" customFormat="1" ht="22.5" customHeight="1">
      <c r="A45" s="179"/>
      <c r="B45" s="137"/>
      <c r="C45" s="137"/>
      <c r="D45" s="192" t="s">
        <v>211</v>
      </c>
      <c r="E45" s="192" t="s">
        <v>212</v>
      </c>
      <c r="F45" s="192" t="s">
        <v>213</v>
      </c>
      <c r="G45" s="137"/>
      <c r="H45" s="132"/>
      <c r="I45" s="132"/>
      <c r="J45" s="132"/>
      <c r="K45" s="179"/>
      <c r="L45" s="179"/>
      <c r="M45" s="179"/>
      <c r="N45" s="179"/>
      <c r="O45" s="179"/>
    </row>
    <row r="46" spans="1:15" s="181" customFormat="1" ht="22.5" customHeight="1">
      <c r="A46" s="179"/>
      <c r="B46" s="137"/>
      <c r="C46" s="137"/>
      <c r="D46" s="189">
        <v>3</v>
      </c>
      <c r="E46" s="193" t="s">
        <v>214</v>
      </c>
      <c r="F46" s="189" t="s">
        <v>215</v>
      </c>
      <c r="G46" s="137"/>
      <c r="H46" s="132"/>
      <c r="I46" s="132"/>
      <c r="J46" s="132"/>
      <c r="K46" s="179"/>
      <c r="L46" s="179"/>
      <c r="M46" s="179"/>
      <c r="N46" s="179"/>
      <c r="O46" s="179"/>
    </row>
    <row r="47" spans="1:15" s="181" customFormat="1" ht="22.5" customHeight="1">
      <c r="A47" s="179"/>
      <c r="B47" s="137"/>
      <c r="C47" s="137"/>
      <c r="D47" s="190">
        <v>2</v>
      </c>
      <c r="E47" s="194" t="s">
        <v>216</v>
      </c>
      <c r="F47" s="190" t="s">
        <v>217</v>
      </c>
      <c r="G47" s="137"/>
      <c r="H47" s="132"/>
      <c r="I47" s="132"/>
      <c r="J47" s="132"/>
      <c r="K47" s="179"/>
      <c r="L47" s="179"/>
      <c r="M47" s="179"/>
      <c r="N47" s="179"/>
      <c r="O47" s="179"/>
    </row>
    <row r="48" spans="1:15" s="181" customFormat="1" ht="22.5" customHeight="1">
      <c r="A48" s="179"/>
      <c r="B48" s="137"/>
      <c r="C48" s="137"/>
      <c r="D48" s="190">
        <v>1</v>
      </c>
      <c r="E48" s="194" t="s">
        <v>218</v>
      </c>
      <c r="F48" s="190" t="s">
        <v>219</v>
      </c>
      <c r="G48" s="137"/>
      <c r="H48" s="132"/>
      <c r="I48" s="132"/>
      <c r="J48" s="132"/>
      <c r="K48" s="179"/>
      <c r="L48" s="179"/>
      <c r="M48" s="179"/>
      <c r="N48" s="179"/>
      <c r="O48" s="179"/>
    </row>
    <row r="49" spans="1:15" s="181" customFormat="1" ht="22.5" customHeight="1">
      <c r="A49" s="179"/>
      <c r="B49" s="137"/>
      <c r="C49" s="137"/>
      <c r="D49" s="191">
        <v>0</v>
      </c>
      <c r="E49" s="195" t="s">
        <v>220</v>
      </c>
      <c r="F49" s="191" t="s">
        <v>221</v>
      </c>
      <c r="G49" s="137"/>
      <c r="H49" s="132"/>
      <c r="I49" s="132"/>
      <c r="J49" s="132"/>
      <c r="K49" s="179"/>
      <c r="L49" s="179"/>
      <c r="M49" s="179"/>
      <c r="N49" s="179"/>
      <c r="O49" s="179"/>
    </row>
    <row r="50" spans="1:15" ht="18" customHeight="1">
      <c r="A50" s="132"/>
      <c r="B50" s="149"/>
      <c r="C50" s="149"/>
      <c r="D50" s="149"/>
      <c r="E50" s="149"/>
      <c r="F50" s="149"/>
      <c r="G50" s="149"/>
      <c r="H50" s="132"/>
      <c r="I50" s="132"/>
      <c r="J50" s="132"/>
      <c r="K50" s="179"/>
      <c r="L50" s="179"/>
      <c r="M50" s="132"/>
      <c r="N50" s="132"/>
      <c r="O50" s="132"/>
    </row>
    <row r="51" spans="1:15" ht="18" customHeight="1">
      <c r="A51" s="132"/>
      <c r="B51" s="133"/>
      <c r="C51" s="133"/>
      <c r="D51" s="133"/>
      <c r="E51" s="133"/>
      <c r="F51" s="133"/>
      <c r="G51" s="133"/>
      <c r="H51" s="132"/>
      <c r="I51" s="132"/>
      <c r="J51" s="132"/>
      <c r="K51" s="179"/>
      <c r="L51" s="179"/>
      <c r="M51" s="132"/>
      <c r="N51" s="132"/>
      <c r="O51" s="132"/>
    </row>
    <row r="52" spans="1:15" ht="18" customHeight="1">
      <c r="A52" s="132"/>
      <c r="B52" s="133"/>
      <c r="C52" s="133"/>
      <c r="D52" s="133"/>
      <c r="E52" s="133"/>
      <c r="F52" s="133"/>
      <c r="G52" s="133"/>
      <c r="H52" s="132"/>
      <c r="I52" s="132"/>
      <c r="J52" s="132"/>
      <c r="K52" s="179"/>
      <c r="L52" s="179"/>
      <c r="M52" s="132"/>
      <c r="N52" s="132"/>
      <c r="O52" s="132"/>
    </row>
    <row r="53" spans="1:15" ht="18" customHeight="1">
      <c r="A53" s="132"/>
      <c r="B53" s="133"/>
      <c r="C53" s="133"/>
      <c r="D53" s="133"/>
      <c r="E53" s="133"/>
      <c r="F53" s="133"/>
      <c r="G53" s="133"/>
      <c r="H53" s="132"/>
      <c r="I53" s="132"/>
      <c r="J53" s="132"/>
      <c r="K53" s="179"/>
      <c r="L53" s="179"/>
      <c r="M53" s="132"/>
      <c r="N53" s="132"/>
      <c r="O53" s="132"/>
    </row>
    <row r="54" spans="1:15" ht="18" customHeight="1">
      <c r="A54" s="132"/>
      <c r="B54" s="133"/>
      <c r="C54" s="133"/>
      <c r="D54" s="133"/>
      <c r="E54" s="133"/>
      <c r="F54" s="133"/>
      <c r="G54" s="133"/>
      <c r="H54" s="132"/>
      <c r="I54" s="132"/>
      <c r="J54" s="132"/>
      <c r="K54" s="179"/>
      <c r="L54" s="179"/>
      <c r="M54" s="132"/>
      <c r="N54" s="132"/>
      <c r="O54" s="132"/>
    </row>
    <row r="55" spans="1:15" ht="18" customHeight="1">
      <c r="A55" s="132"/>
      <c r="B55" s="133"/>
      <c r="C55" s="133"/>
      <c r="D55" s="133"/>
      <c r="E55" s="133"/>
      <c r="F55" s="133"/>
      <c r="G55" s="133"/>
      <c r="H55" s="132"/>
      <c r="I55" s="132"/>
      <c r="J55" s="132"/>
      <c r="K55" s="179"/>
      <c r="L55" s="179"/>
      <c r="M55" s="132"/>
      <c r="N55" s="132"/>
      <c r="O55" s="132"/>
    </row>
    <row r="56" spans="1:15" ht="18" customHeight="1">
      <c r="A56" s="132"/>
      <c r="B56" s="133"/>
      <c r="C56" s="133"/>
      <c r="D56" s="133"/>
      <c r="E56" s="133"/>
      <c r="F56" s="133"/>
      <c r="G56" s="133"/>
      <c r="H56" s="132"/>
      <c r="I56" s="132"/>
      <c r="J56" s="132"/>
      <c r="K56" s="179"/>
      <c r="L56" s="179"/>
      <c r="M56" s="132"/>
      <c r="N56" s="132"/>
      <c r="O56" s="132"/>
    </row>
    <row r="57" spans="1:15" s="206" customFormat="1" ht="24.75" customHeight="1">
      <c r="A57" s="205"/>
      <c r="B57" s="133"/>
      <c r="C57" s="134" t="s">
        <v>62</v>
      </c>
      <c r="D57" s="133"/>
      <c r="E57" s="133"/>
      <c r="F57" s="133"/>
      <c r="G57" s="133"/>
      <c r="H57" s="205"/>
      <c r="I57" s="205"/>
      <c r="J57" s="205"/>
      <c r="K57" s="205"/>
      <c r="L57" s="205"/>
      <c r="M57" s="205"/>
      <c r="N57" s="205"/>
      <c r="O57" s="205"/>
    </row>
    <row r="58" spans="1:15" s="206" customFormat="1" ht="24.75" customHeight="1">
      <c r="A58" s="205"/>
      <c r="B58" s="133"/>
      <c r="C58" s="135" t="s">
        <v>243</v>
      </c>
      <c r="D58" s="133"/>
      <c r="E58" s="133"/>
      <c r="F58" s="133"/>
      <c r="G58" s="133"/>
      <c r="H58" s="205"/>
      <c r="I58" s="205"/>
      <c r="J58" s="205"/>
      <c r="K58" s="205"/>
      <c r="L58" s="205"/>
      <c r="M58" s="205"/>
      <c r="N58" s="205"/>
      <c r="O58" s="205"/>
    </row>
    <row r="59" spans="1:15" s="206" customFormat="1" ht="24.75" customHeight="1">
      <c r="A59" s="205"/>
      <c r="B59" s="133"/>
      <c r="C59" s="135"/>
      <c r="D59" s="135" t="s">
        <v>242</v>
      </c>
      <c r="E59" s="133"/>
      <c r="F59" s="133"/>
      <c r="G59" s="133"/>
      <c r="H59" s="205"/>
      <c r="I59" s="205"/>
      <c r="J59" s="205"/>
      <c r="K59" s="205"/>
      <c r="L59" s="205"/>
      <c r="M59" s="205"/>
      <c r="N59" s="205"/>
      <c r="O59" s="205"/>
    </row>
    <row r="60" spans="1:15" s="206" customFormat="1" ht="24.75" customHeight="1">
      <c r="A60" s="205"/>
      <c r="B60" s="133"/>
      <c r="C60" s="133" t="s">
        <v>245</v>
      </c>
      <c r="D60" s="133"/>
      <c r="E60" s="133"/>
      <c r="F60" s="133"/>
      <c r="G60" s="133"/>
      <c r="H60" s="205"/>
      <c r="I60" s="205"/>
      <c r="J60" s="205"/>
      <c r="K60" s="205"/>
      <c r="L60" s="205"/>
      <c r="M60" s="205"/>
      <c r="N60" s="205"/>
      <c r="O60" s="205"/>
    </row>
    <row r="61" spans="1:15" s="206" customFormat="1" ht="24.75" customHeight="1">
      <c r="A61" s="205"/>
      <c r="B61" s="133"/>
      <c r="C61" s="133" t="s">
        <v>246</v>
      </c>
      <c r="D61" s="133"/>
      <c r="E61" s="133"/>
      <c r="F61" s="133"/>
      <c r="G61" s="133"/>
      <c r="H61" s="205"/>
      <c r="I61" s="205"/>
      <c r="J61" s="205"/>
      <c r="K61" s="205"/>
      <c r="L61" s="205"/>
      <c r="M61" s="205"/>
      <c r="N61" s="205"/>
      <c r="O61" s="205"/>
    </row>
    <row r="62" spans="1:15" s="206" customFormat="1" ht="24.75" customHeight="1">
      <c r="A62" s="205"/>
      <c r="B62" s="133"/>
      <c r="C62" s="133"/>
      <c r="D62" s="133" t="s">
        <v>247</v>
      </c>
      <c r="E62" s="133"/>
      <c r="F62" s="133"/>
      <c r="G62" s="133"/>
      <c r="H62" s="205"/>
      <c r="I62" s="205"/>
      <c r="J62" s="205"/>
      <c r="K62" s="205"/>
      <c r="L62" s="205"/>
      <c r="M62" s="205"/>
      <c r="N62" s="205"/>
      <c r="O62" s="205"/>
    </row>
    <row r="63" spans="1:15" s="206" customFormat="1" ht="24.75" customHeight="1">
      <c r="A63" s="205"/>
      <c r="B63" s="133"/>
      <c r="C63" s="133" t="s">
        <v>114</v>
      </c>
      <c r="D63" s="133"/>
      <c r="E63" s="133"/>
      <c r="F63" s="133"/>
      <c r="G63" s="133"/>
      <c r="H63" s="205"/>
      <c r="I63" s="205"/>
      <c r="J63" s="205"/>
      <c r="K63" s="205"/>
      <c r="L63" s="205"/>
      <c r="M63" s="205"/>
      <c r="N63" s="205"/>
      <c r="O63" s="205"/>
    </row>
    <row r="64" spans="1:15" s="206" customFormat="1" ht="24.75" customHeight="1">
      <c r="A64" s="205"/>
      <c r="B64" s="133"/>
      <c r="C64" s="133" t="s">
        <v>115</v>
      </c>
      <c r="D64" s="133"/>
      <c r="E64" s="133"/>
      <c r="F64" s="133"/>
      <c r="G64" s="133"/>
      <c r="H64" s="205"/>
      <c r="I64" s="205"/>
      <c r="J64" s="205"/>
      <c r="K64" s="205"/>
      <c r="L64" s="205"/>
      <c r="M64" s="205"/>
      <c r="N64" s="205"/>
      <c r="O64" s="205"/>
    </row>
    <row r="65" spans="1:15" s="206" customFormat="1" ht="24.75" customHeight="1">
      <c r="A65" s="205"/>
      <c r="B65" s="133"/>
      <c r="C65" s="133" t="s">
        <v>116</v>
      </c>
      <c r="D65" s="133"/>
      <c r="E65" s="133"/>
      <c r="F65" s="133"/>
      <c r="G65" s="133"/>
      <c r="H65" s="205"/>
      <c r="I65" s="205"/>
      <c r="J65" s="205"/>
      <c r="K65" s="205"/>
      <c r="L65" s="205"/>
      <c r="M65" s="205"/>
      <c r="N65" s="205"/>
      <c r="O65" s="205"/>
    </row>
    <row r="66" spans="1:15" s="206" customFormat="1" ht="24.75" customHeight="1">
      <c r="A66" s="205"/>
      <c r="B66" s="133"/>
      <c r="C66" s="133"/>
      <c r="D66" s="133"/>
      <c r="E66" s="133"/>
      <c r="F66" s="133"/>
      <c r="G66" s="133"/>
      <c r="H66" s="205"/>
      <c r="I66" s="205"/>
      <c r="J66" s="205"/>
      <c r="K66" s="205"/>
      <c r="L66" s="205"/>
      <c r="M66" s="205"/>
      <c r="N66" s="205"/>
      <c r="O66" s="205"/>
    </row>
    <row r="67" spans="1:15" s="206" customFormat="1" ht="24.75" customHeight="1">
      <c r="A67" s="205"/>
      <c r="B67" s="133"/>
      <c r="C67" s="136" t="s">
        <v>244</v>
      </c>
      <c r="D67" s="133"/>
      <c r="E67" s="133"/>
      <c r="F67" s="133"/>
      <c r="G67" s="133"/>
      <c r="H67" s="205"/>
      <c r="I67" s="205"/>
      <c r="J67" s="205"/>
      <c r="K67" s="205"/>
      <c r="L67" s="205"/>
      <c r="M67" s="205"/>
      <c r="N67" s="205"/>
      <c r="O67" s="205"/>
    </row>
    <row r="68" spans="1:15" s="206" customFormat="1" ht="24.75" customHeight="1">
      <c r="A68" s="205"/>
      <c r="B68" s="133"/>
      <c r="C68" s="136"/>
      <c r="D68" s="133" t="s">
        <v>206</v>
      </c>
      <c r="E68" s="133"/>
      <c r="F68" s="133"/>
      <c r="G68" s="133"/>
      <c r="H68" s="205"/>
      <c r="I68" s="205"/>
      <c r="J68" s="205"/>
      <c r="K68" s="205"/>
      <c r="L68" s="205"/>
      <c r="M68" s="205"/>
      <c r="N68" s="205"/>
      <c r="O68" s="205"/>
    </row>
    <row r="69" spans="1:15" s="206" customFormat="1" ht="24.75" customHeight="1">
      <c r="A69" s="205"/>
      <c r="B69" s="133"/>
      <c r="C69" s="136"/>
      <c r="D69" s="133" t="s">
        <v>207</v>
      </c>
      <c r="E69" s="133"/>
      <c r="F69" s="133"/>
      <c r="G69" s="133"/>
      <c r="H69" s="205"/>
      <c r="I69" s="205"/>
      <c r="J69" s="205"/>
      <c r="K69" s="205"/>
      <c r="L69" s="205"/>
      <c r="M69" s="205"/>
      <c r="N69" s="205"/>
      <c r="O69" s="205"/>
    </row>
    <row r="70" spans="1:15" s="206" customFormat="1" ht="24.75" customHeight="1">
      <c r="A70" s="205"/>
      <c r="B70" s="133"/>
      <c r="C70" s="136" t="s">
        <v>248</v>
      </c>
      <c r="D70" s="133"/>
      <c r="E70" s="133"/>
      <c r="F70" s="133"/>
      <c r="G70" s="133"/>
      <c r="H70" s="205"/>
      <c r="I70" s="205"/>
      <c r="J70" s="205"/>
      <c r="K70" s="205"/>
      <c r="L70" s="205"/>
      <c r="M70" s="205"/>
      <c r="N70" s="205"/>
      <c r="O70" s="205"/>
    </row>
    <row r="71" spans="1:15" s="206" customFormat="1" ht="24.75" customHeight="1">
      <c r="A71" s="205"/>
      <c r="B71" s="133"/>
      <c r="C71" s="136"/>
      <c r="D71" s="133" t="s">
        <v>249</v>
      </c>
      <c r="E71" s="133"/>
      <c r="F71" s="133"/>
      <c r="G71" s="133"/>
      <c r="H71" s="205"/>
      <c r="I71" s="205"/>
      <c r="J71" s="205"/>
      <c r="K71" s="205"/>
      <c r="L71" s="205"/>
      <c r="M71" s="205"/>
      <c r="N71" s="205"/>
      <c r="O71" s="205"/>
    </row>
    <row r="72" spans="1:15" s="206" customFormat="1" ht="24.75" customHeight="1">
      <c r="A72" s="205"/>
      <c r="B72" s="133"/>
      <c r="C72" s="136"/>
      <c r="D72" s="133"/>
      <c r="E72" s="133"/>
      <c r="F72" s="133"/>
      <c r="G72" s="133"/>
      <c r="H72" s="205"/>
      <c r="I72" s="205"/>
      <c r="J72" s="205"/>
      <c r="K72" s="205"/>
      <c r="L72" s="205"/>
      <c r="M72" s="205"/>
      <c r="N72" s="205"/>
      <c r="O72" s="205"/>
    </row>
    <row r="73" spans="1:15" s="206" customFormat="1" ht="24.75" customHeight="1">
      <c r="A73" s="205"/>
      <c r="B73" s="133"/>
      <c r="C73" s="136"/>
      <c r="D73" s="133"/>
      <c r="E73" s="133"/>
      <c r="F73" s="133"/>
      <c r="G73" s="133"/>
      <c r="H73" s="205"/>
      <c r="I73" s="205"/>
      <c r="J73" s="205"/>
      <c r="K73" s="205"/>
      <c r="L73" s="205"/>
      <c r="M73" s="205"/>
      <c r="N73" s="205"/>
      <c r="O73" s="205"/>
    </row>
    <row r="74" spans="1:15" s="206" customFormat="1" ht="24.75" customHeight="1">
      <c r="A74" s="205"/>
      <c r="B74" s="133"/>
      <c r="C74" s="137" t="s">
        <v>250</v>
      </c>
      <c r="D74" s="133"/>
      <c r="E74" s="133"/>
      <c r="F74" s="133"/>
      <c r="G74" s="133"/>
      <c r="H74" s="205"/>
      <c r="I74" s="205"/>
      <c r="J74" s="205"/>
      <c r="K74" s="205"/>
      <c r="L74" s="205"/>
      <c r="M74" s="205"/>
      <c r="N74" s="205"/>
      <c r="O74" s="205"/>
    </row>
    <row r="75" spans="1:15" ht="25.5">
      <c r="A75" s="132"/>
      <c r="B75" s="133"/>
      <c r="C75" s="133"/>
      <c r="D75" s="137" t="s">
        <v>251</v>
      </c>
      <c r="E75" s="133"/>
      <c r="F75" s="133"/>
      <c r="G75" s="133"/>
      <c r="H75" s="132"/>
      <c r="I75" s="132"/>
      <c r="J75" s="132"/>
      <c r="K75" s="132"/>
      <c r="L75" s="132"/>
      <c r="M75" s="132"/>
      <c r="N75" s="132"/>
      <c r="O75" s="132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2" hidden="1" customWidth="1"/>
    <col min="97" max="97" width="6" style="422" hidden="1" customWidth="1"/>
    <col min="98" max="98" width="6.7109375" style="422" hidden="1" customWidth="1"/>
    <col min="99" max="99" width="6.140625" style="422" hidden="1" customWidth="1"/>
    <col min="100" max="100" width="6.7109375" style="422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6"/>
      <c r="C1" s="67"/>
      <c r="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E1" s="67"/>
      <c r="F1" s="67"/>
      <c r="G1" s="67"/>
      <c r="H1" s="67"/>
      <c r="I1" s="67"/>
      <c r="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K1" s="67"/>
      <c r="L1" s="67"/>
      <c r="M1" s="67"/>
      <c r="N1" s="67"/>
      <c r="O1" s="67"/>
      <c r="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Q1" s="67"/>
      <c r="R1" s="67"/>
      <c r="S1" s="67"/>
      <c r="T1" s="67"/>
      <c r="U1" s="67"/>
      <c r="V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W1" s="67"/>
      <c r="X1" s="67"/>
      <c r="Y1" s="67"/>
      <c r="Z1" s="67"/>
      <c r="AA1" s="67"/>
      <c r="AB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C1" s="67"/>
      <c r="AD1" s="67"/>
      <c r="AE1" s="67"/>
      <c r="AF1" s="67"/>
      <c r="AG1" s="67"/>
      <c r="AH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I1" s="67"/>
      <c r="AJ1" s="67"/>
      <c r="AK1" s="67"/>
      <c r="AL1" s="67"/>
      <c r="AM1" s="67"/>
      <c r="AN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O1" s="67"/>
      <c r="AP1" s="67"/>
      <c r="AQ1" s="67"/>
      <c r="AR1" s="67"/>
      <c r="AS1" s="67"/>
      <c r="AT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U1" s="67"/>
      <c r="AV1" s="67"/>
      <c r="AW1" s="67"/>
      <c r="AX1" s="67"/>
      <c r="AY1" s="67"/>
      <c r="AZ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A1" s="67"/>
      <c r="BB1" s="67"/>
      <c r="BC1" s="67"/>
      <c r="BD1" s="67"/>
      <c r="BE1" s="67"/>
      <c r="BF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G1" s="67"/>
      <c r="BH1" s="67"/>
      <c r="BI1" s="67"/>
      <c r="BJ1" s="67"/>
      <c r="BK1" s="67"/>
      <c r="BL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M1" s="67"/>
      <c r="BN1" s="67"/>
      <c r="BO1" s="67"/>
      <c r="BP1" s="67"/>
      <c r="BQ1" s="67"/>
      <c r="BR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S1" s="67"/>
      <c r="BT1" s="67"/>
      <c r="BU1" s="67"/>
      <c r="BV1" s="67"/>
      <c r="BW1" s="67"/>
      <c r="BX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Y1" s="67"/>
      <c r="BZ1" s="67"/>
      <c r="CA1" s="67"/>
      <c r="CB1" s="67"/>
      <c r="CC1" s="67"/>
      <c r="C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E1" s="67"/>
      <c r="CF1" s="67"/>
      <c r="CG1" s="67"/>
      <c r="CH1" s="67"/>
      <c r="CI1" s="67"/>
      <c r="C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K1" s="67"/>
      <c r="CL1" s="67"/>
      <c r="CM1" s="67"/>
      <c r="CN1" s="67"/>
      <c r="CO1" s="67"/>
      <c r="C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Q1" s="67"/>
      <c r="CR1" s="412"/>
      <c r="CS1" s="412"/>
      <c r="CT1" s="412"/>
      <c r="CU1" s="412"/>
      <c r="CV1" s="412"/>
      <c r="CW1" s="67"/>
      <c r="CX1" s="67"/>
    </row>
    <row r="2" spans="1:103" ht="18.95" customHeight="1">
      <c r="A2" s="66"/>
      <c r="C2" s="68"/>
      <c r="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E2" s="68"/>
      <c r="F2" s="68"/>
      <c r="G2" s="68"/>
      <c r="H2" s="68"/>
      <c r="I2" s="68"/>
      <c r="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K2" s="68"/>
      <c r="L2" s="68"/>
      <c r="M2" s="68"/>
      <c r="N2" s="68"/>
      <c r="O2" s="68"/>
      <c r="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Q2" s="68"/>
      <c r="R2" s="68"/>
      <c r="S2" s="68"/>
      <c r="T2" s="68"/>
      <c r="U2" s="68"/>
      <c r="V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W2" s="68"/>
      <c r="X2" s="68"/>
      <c r="Y2" s="68"/>
      <c r="Z2" s="68"/>
      <c r="AA2" s="68"/>
      <c r="AB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AC2" s="68"/>
      <c r="AD2" s="68"/>
      <c r="AE2" s="68"/>
      <c r="AF2" s="68"/>
      <c r="AG2" s="68"/>
      <c r="AH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AI2" s="68"/>
      <c r="AJ2" s="68"/>
      <c r="AK2" s="68"/>
      <c r="AL2" s="68"/>
      <c r="AM2" s="68"/>
      <c r="AN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AO2" s="68"/>
      <c r="AP2" s="68"/>
      <c r="AQ2" s="68"/>
      <c r="AR2" s="68"/>
      <c r="AS2" s="68"/>
      <c r="AT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AU2" s="68"/>
      <c r="AV2" s="68"/>
      <c r="AW2" s="68"/>
      <c r="AX2" s="68"/>
      <c r="AY2" s="68"/>
      <c r="AZ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BA2" s="68"/>
      <c r="BB2" s="68"/>
      <c r="BC2" s="68"/>
      <c r="BD2" s="68"/>
      <c r="BE2" s="68"/>
      <c r="BF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BG2" s="68"/>
      <c r="BH2" s="68"/>
      <c r="BI2" s="68"/>
      <c r="BJ2" s="68"/>
      <c r="BK2" s="68"/>
      <c r="BL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BM2" s="68"/>
      <c r="BN2" s="68"/>
      <c r="BO2" s="68"/>
      <c r="BP2" s="68"/>
      <c r="BQ2" s="68"/>
      <c r="BR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BS2" s="68"/>
      <c r="BT2" s="68"/>
      <c r="BU2" s="68"/>
      <c r="BV2" s="68"/>
      <c r="BW2" s="68"/>
      <c r="BX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BY2" s="68"/>
      <c r="BZ2" s="68"/>
      <c r="CA2" s="68"/>
      <c r="CB2" s="68"/>
      <c r="CC2" s="68"/>
      <c r="C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CE2" s="68"/>
      <c r="CF2" s="68"/>
      <c r="CG2" s="68"/>
      <c r="CH2" s="68"/>
      <c r="CI2" s="68"/>
      <c r="C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CK2" s="68"/>
      <c r="CL2" s="68"/>
      <c r="CM2" s="68"/>
      <c r="CN2" s="68"/>
      <c r="CO2" s="68"/>
      <c r="C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1โรงเรียนวัดโฆสิตาราม</v>
      </c>
      <c r="CQ2" s="68"/>
      <c r="CR2" s="413"/>
      <c r="CS2" s="413"/>
      <c r="CT2" s="413"/>
      <c r="CU2" s="413"/>
      <c r="CV2" s="413"/>
      <c r="CW2" s="68"/>
      <c r="CX2" s="68"/>
    </row>
    <row r="3" spans="1:103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500"/>
      <c r="J3" s="498" t="str">
        <f>'ข้อมูลพื้นฐาน  '!$E14</f>
        <v>คณิตศาสตร์</v>
      </c>
      <c r="K3" s="499"/>
      <c r="L3" s="499"/>
      <c r="M3" s="499"/>
      <c r="N3" s="499"/>
      <c r="O3" s="500"/>
      <c r="P3" s="498" t="str">
        <f>'ข้อมูลพื้นฐาน  '!$E15</f>
        <v>วิทยาศาสตร์และเทคโนโลยี</v>
      </c>
      <c r="Q3" s="499"/>
      <c r="R3" s="499"/>
      <c r="S3" s="499"/>
      <c r="T3" s="499"/>
      <c r="U3" s="500"/>
      <c r="V3" s="498" t="str">
        <f>'ข้อมูลพื้นฐาน  '!$E16</f>
        <v>สังคมศึกษา ศาสนาและ วัฒนธรรม</v>
      </c>
      <c r="W3" s="499"/>
      <c r="X3" s="499"/>
      <c r="Y3" s="499"/>
      <c r="Z3" s="499"/>
      <c r="AA3" s="500"/>
      <c r="AB3" s="498" t="str">
        <f>'ข้อมูลพื้นฐาน  '!$E17</f>
        <v>ประวัติศาสตร์</v>
      </c>
      <c r="AC3" s="499"/>
      <c r="AD3" s="499"/>
      <c r="AE3" s="499"/>
      <c r="AF3" s="499"/>
      <c r="AG3" s="500"/>
      <c r="AH3" s="498" t="str">
        <f>'ข้อมูลพื้นฐาน  '!$E18</f>
        <v>สุขศึกษาและพลศึกษา</v>
      </c>
      <c r="AI3" s="499"/>
      <c r="AJ3" s="499"/>
      <c r="AK3" s="499"/>
      <c r="AL3" s="499"/>
      <c r="AM3" s="500"/>
      <c r="AN3" s="498" t="str">
        <f>'ข้อมูลพื้นฐาน  '!$E19</f>
        <v>ศิลปะ</v>
      </c>
      <c r="AO3" s="499"/>
      <c r="AP3" s="499"/>
      <c r="AQ3" s="499"/>
      <c r="AR3" s="499"/>
      <c r="AS3" s="500"/>
      <c r="AT3" s="498" t="str">
        <f>'ข้อมูลพื้นฐาน  '!$E20</f>
        <v>การงานอาชีพ</v>
      </c>
      <c r="AU3" s="499"/>
      <c r="AV3" s="499"/>
      <c r="AW3" s="499"/>
      <c r="AX3" s="499"/>
      <c r="AY3" s="500"/>
      <c r="AZ3" s="498" t="str">
        <f>'ข้อมูลพื้นฐาน  '!$E21</f>
        <v>ภาษาอังกฤษพื้นฐาน</v>
      </c>
      <c r="BA3" s="499"/>
      <c r="BB3" s="499"/>
      <c r="BC3" s="499"/>
      <c r="BD3" s="499"/>
      <c r="BE3" s="500"/>
      <c r="BF3" s="498" t="str">
        <f>'ข้อมูลพื้นฐาน  '!$E22</f>
        <v>ภาษาจีน</v>
      </c>
      <c r="BG3" s="499"/>
      <c r="BH3" s="499"/>
      <c r="BI3" s="499"/>
      <c r="BJ3" s="499"/>
      <c r="BK3" s="500"/>
      <c r="BL3" s="498" t="str">
        <f>'ข้อมูลพื้นฐาน  '!$E23</f>
        <v>การป้องกันการทุจริต</v>
      </c>
      <c r="BM3" s="499"/>
      <c r="BN3" s="499"/>
      <c r="BO3" s="499"/>
      <c r="BP3" s="499"/>
      <c r="BQ3" s="500"/>
      <c r="BR3" s="498" t="str">
        <f>'ข้อมูลพื้นฐาน  '!$E24</f>
        <v>ภาษาอังกฤษเพิ่มเติม</v>
      </c>
      <c r="BS3" s="499"/>
      <c r="BT3" s="499"/>
      <c r="BU3" s="499"/>
      <c r="BV3" s="499"/>
      <c r="BW3" s="500"/>
      <c r="BX3" s="498" t="str">
        <f>'ข้อมูลพื้นฐาน  '!$E25</f>
        <v>การว่ายน้ำเพื่อการเอาชีวิตรอด</v>
      </c>
      <c r="BY3" s="499"/>
      <c r="BZ3" s="499"/>
      <c r="CA3" s="499"/>
      <c r="CB3" s="499"/>
      <c r="CC3" s="500"/>
      <c r="CD3" s="498">
        <f>'ข้อมูลพื้นฐาน  '!$E26</f>
        <v>0</v>
      </c>
      <c r="CE3" s="499"/>
      <c r="CF3" s="499"/>
      <c r="CG3" s="499"/>
      <c r="CH3" s="499"/>
      <c r="CI3" s="500"/>
      <c r="CJ3" s="498">
        <f>'ข้อมูลพื้นฐาน  '!$E27</f>
        <v>0</v>
      </c>
      <c r="CK3" s="499"/>
      <c r="CL3" s="499"/>
      <c r="CM3" s="499"/>
      <c r="CN3" s="499"/>
      <c r="CO3" s="500"/>
      <c r="CP3" s="498" t="s">
        <v>67</v>
      </c>
      <c r="CQ3" s="499"/>
      <c r="CR3" s="499"/>
      <c r="CS3" s="499"/>
      <c r="CT3" s="499"/>
      <c r="CU3" s="499"/>
      <c r="CV3" s="499"/>
      <c r="CW3" s="499"/>
      <c r="CX3" s="500"/>
    </row>
    <row r="4" spans="1:103" ht="36.75" customHeight="1">
      <c r="A4" s="517"/>
      <c r="B4" s="521"/>
      <c r="C4" s="517"/>
      <c r="D4" s="69" t="s">
        <v>423</v>
      </c>
      <c r="E4" s="73" t="s">
        <v>68</v>
      </c>
      <c r="F4" s="69" t="s">
        <v>36</v>
      </c>
      <c r="G4" s="69" t="s">
        <v>4</v>
      </c>
      <c r="H4" s="523" t="s">
        <v>64</v>
      </c>
      <c r="I4" s="523" t="s">
        <v>66</v>
      </c>
      <c r="J4" s="69" t="s">
        <v>423</v>
      </c>
      <c r="K4" s="73" t="s">
        <v>68</v>
      </c>
      <c r="L4" s="69" t="s">
        <v>36</v>
      </c>
      <c r="M4" s="69" t="s">
        <v>4</v>
      </c>
      <c r="N4" s="523" t="s">
        <v>64</v>
      </c>
      <c r="O4" s="523" t="s">
        <v>66</v>
      </c>
      <c r="P4" s="69" t="s">
        <v>423</v>
      </c>
      <c r="Q4" s="73" t="s">
        <v>68</v>
      </c>
      <c r="R4" s="69" t="s">
        <v>36</v>
      </c>
      <c r="S4" s="69" t="s">
        <v>4</v>
      </c>
      <c r="T4" s="523" t="s">
        <v>64</v>
      </c>
      <c r="U4" s="523" t="s">
        <v>66</v>
      </c>
      <c r="V4" s="69" t="s">
        <v>423</v>
      </c>
      <c r="W4" s="73" t="s">
        <v>68</v>
      </c>
      <c r="X4" s="69" t="s">
        <v>36</v>
      </c>
      <c r="Y4" s="69" t="s">
        <v>4</v>
      </c>
      <c r="Z4" s="523" t="s">
        <v>64</v>
      </c>
      <c r="AA4" s="523" t="s">
        <v>66</v>
      </c>
      <c r="AB4" s="69" t="s">
        <v>423</v>
      </c>
      <c r="AC4" s="73" t="s">
        <v>68</v>
      </c>
      <c r="AD4" s="69" t="s">
        <v>36</v>
      </c>
      <c r="AE4" s="69" t="s">
        <v>4</v>
      </c>
      <c r="AF4" s="523" t="s">
        <v>64</v>
      </c>
      <c r="AG4" s="523" t="s">
        <v>66</v>
      </c>
      <c r="AH4" s="69" t="s">
        <v>423</v>
      </c>
      <c r="AI4" s="73" t="s">
        <v>68</v>
      </c>
      <c r="AJ4" s="69" t="s">
        <v>36</v>
      </c>
      <c r="AK4" s="69" t="s">
        <v>4</v>
      </c>
      <c r="AL4" s="523" t="s">
        <v>64</v>
      </c>
      <c r="AM4" s="523" t="s">
        <v>66</v>
      </c>
      <c r="AN4" s="69" t="s">
        <v>423</v>
      </c>
      <c r="AO4" s="73" t="s">
        <v>68</v>
      </c>
      <c r="AP4" s="69" t="s">
        <v>36</v>
      </c>
      <c r="AQ4" s="69" t="s">
        <v>4</v>
      </c>
      <c r="AR4" s="523" t="s">
        <v>64</v>
      </c>
      <c r="AS4" s="523" t="s">
        <v>66</v>
      </c>
      <c r="AT4" s="69" t="s">
        <v>423</v>
      </c>
      <c r="AU4" s="73" t="s">
        <v>68</v>
      </c>
      <c r="AV4" s="69" t="s">
        <v>36</v>
      </c>
      <c r="AW4" s="69" t="s">
        <v>4</v>
      </c>
      <c r="AX4" s="523" t="s">
        <v>64</v>
      </c>
      <c r="AY4" s="523" t="s">
        <v>66</v>
      </c>
      <c r="AZ4" s="69" t="s">
        <v>423</v>
      </c>
      <c r="BA4" s="73" t="s">
        <v>68</v>
      </c>
      <c r="BB4" s="69" t="s">
        <v>36</v>
      </c>
      <c r="BC4" s="69" t="s">
        <v>4</v>
      </c>
      <c r="BD4" s="523" t="s">
        <v>64</v>
      </c>
      <c r="BE4" s="523" t="s">
        <v>66</v>
      </c>
      <c r="BF4" s="69" t="s">
        <v>423</v>
      </c>
      <c r="BG4" s="73" t="s">
        <v>68</v>
      </c>
      <c r="BH4" s="69" t="s">
        <v>36</v>
      </c>
      <c r="BI4" s="69" t="s">
        <v>4</v>
      </c>
      <c r="BJ4" s="523" t="s">
        <v>64</v>
      </c>
      <c r="BK4" s="523" t="s">
        <v>66</v>
      </c>
      <c r="BL4" s="69" t="s">
        <v>423</v>
      </c>
      <c r="BM4" s="73" t="s">
        <v>68</v>
      </c>
      <c r="BN4" s="69" t="s">
        <v>36</v>
      </c>
      <c r="BO4" s="69" t="s">
        <v>4</v>
      </c>
      <c r="BP4" s="523" t="s">
        <v>64</v>
      </c>
      <c r="BQ4" s="523" t="s">
        <v>66</v>
      </c>
      <c r="BR4" s="69" t="s">
        <v>423</v>
      </c>
      <c r="BS4" s="73" t="s">
        <v>68</v>
      </c>
      <c r="BT4" s="69" t="s">
        <v>36</v>
      </c>
      <c r="BU4" s="69" t="s">
        <v>4</v>
      </c>
      <c r="BV4" s="523" t="s">
        <v>64</v>
      </c>
      <c r="BW4" s="523" t="s">
        <v>66</v>
      </c>
      <c r="BX4" s="69" t="s">
        <v>423</v>
      </c>
      <c r="BY4" s="73" t="s">
        <v>68</v>
      </c>
      <c r="BZ4" s="69" t="s">
        <v>36</v>
      </c>
      <c r="CA4" s="69" t="s">
        <v>4</v>
      </c>
      <c r="CB4" s="523" t="s">
        <v>64</v>
      </c>
      <c r="CC4" s="523" t="s">
        <v>66</v>
      </c>
      <c r="CD4" s="69" t="s">
        <v>423</v>
      </c>
      <c r="CE4" s="73" t="s">
        <v>68</v>
      </c>
      <c r="CF4" s="69" t="s">
        <v>36</v>
      </c>
      <c r="CG4" s="69" t="s">
        <v>4</v>
      </c>
      <c r="CH4" s="523" t="s">
        <v>64</v>
      </c>
      <c r="CI4" s="523" t="s">
        <v>66</v>
      </c>
      <c r="CJ4" s="69" t="s">
        <v>423</v>
      </c>
      <c r="CK4" s="73" t="s">
        <v>68</v>
      </c>
      <c r="CL4" s="69" t="s">
        <v>36</v>
      </c>
      <c r="CM4" s="69" t="s">
        <v>4</v>
      </c>
      <c r="CN4" s="523" t="s">
        <v>64</v>
      </c>
      <c r="CO4" s="523" t="s">
        <v>66</v>
      </c>
      <c r="CP4" s="69" t="s">
        <v>422</v>
      </c>
      <c r="CQ4" s="527" t="s">
        <v>64</v>
      </c>
      <c r="CR4" s="414" t="s">
        <v>68</v>
      </c>
      <c r="CS4" s="525" t="s">
        <v>64</v>
      </c>
      <c r="CT4" s="415" t="s">
        <v>36</v>
      </c>
      <c r="CU4" s="525" t="s">
        <v>64</v>
      </c>
      <c r="CV4" s="416" t="s">
        <v>3</v>
      </c>
      <c r="CW4" s="523" t="s">
        <v>64</v>
      </c>
      <c r="CX4" s="523" t="s">
        <v>66</v>
      </c>
    </row>
    <row r="5" spans="1:103" ht="21.75" customHeight="1">
      <c r="A5" s="513"/>
      <c r="B5" s="522"/>
      <c r="C5" s="153" t="s">
        <v>25</v>
      </c>
      <c r="D5" s="69">
        <f>คะแนนอ่านคิดเขียน!E6</f>
        <v>100</v>
      </c>
      <c r="E5" s="69">
        <f>คะแนนอ่านคิดเขียน!F6</f>
        <v>0</v>
      </c>
      <c r="F5" s="69">
        <f>คะแนนอ่านคิดเขียน!G6</f>
        <v>0</v>
      </c>
      <c r="G5" s="69">
        <f>SUM(D5:F5)</f>
        <v>100</v>
      </c>
      <c r="H5" s="524"/>
      <c r="I5" s="524"/>
      <c r="J5" s="69">
        <f>คะแนนอ่านคิดเขียน!H6</f>
        <v>100</v>
      </c>
      <c r="K5" s="69">
        <f>คะแนนอ่านคิดเขียน!I6</f>
        <v>0</v>
      </c>
      <c r="L5" s="69">
        <f>คะแนนอ่านคิดเขียน!J6</f>
        <v>0</v>
      </c>
      <c r="M5" s="69">
        <f>SUM(J5:L5)</f>
        <v>100</v>
      </c>
      <c r="N5" s="524"/>
      <c r="O5" s="524"/>
      <c r="P5" s="69">
        <f>คะแนนอ่านคิดเขียน!K6</f>
        <v>100</v>
      </c>
      <c r="Q5" s="69">
        <f>คะแนนอ่านคิดเขียน!L6</f>
        <v>0</v>
      </c>
      <c r="R5" s="69">
        <f>คะแนนอ่านคิดเขียน!M6</f>
        <v>0</v>
      </c>
      <c r="S5" s="69">
        <f>SUM(P5:R5)</f>
        <v>100</v>
      </c>
      <c r="T5" s="524"/>
      <c r="U5" s="524"/>
      <c r="V5" s="69">
        <f>คะแนนอ่านคิดเขียน!N6</f>
        <v>100</v>
      </c>
      <c r="W5" s="69">
        <f>คะแนนอ่านคิดเขียน!O6</f>
        <v>0</v>
      </c>
      <c r="X5" s="69">
        <f>คะแนนอ่านคิดเขียน!P6</f>
        <v>0</v>
      </c>
      <c r="Y5" s="69">
        <f>SUM(V5:X5)</f>
        <v>100</v>
      </c>
      <c r="Z5" s="524"/>
      <c r="AA5" s="524"/>
      <c r="AB5" s="69">
        <f>คะแนนอ่านคิดเขียน!Q6</f>
        <v>100</v>
      </c>
      <c r="AC5" s="69">
        <f>คะแนนอ่านคิดเขียน!R6</f>
        <v>0</v>
      </c>
      <c r="AD5" s="69">
        <f>คะแนนอ่านคิดเขียน!S6</f>
        <v>0</v>
      </c>
      <c r="AE5" s="69">
        <f>SUM(AB5:AD5)</f>
        <v>100</v>
      </c>
      <c r="AF5" s="524"/>
      <c r="AG5" s="524"/>
      <c r="AH5" s="69">
        <f>คะแนนอ่านคิดเขียน!T6</f>
        <v>100</v>
      </c>
      <c r="AI5" s="69">
        <f>คะแนนอ่านคิดเขียน!U6</f>
        <v>0</v>
      </c>
      <c r="AJ5" s="69">
        <f>คะแนนอ่านคิดเขียน!V6</f>
        <v>0</v>
      </c>
      <c r="AK5" s="69">
        <f>SUM(AH5:AJ5)</f>
        <v>100</v>
      </c>
      <c r="AL5" s="524"/>
      <c r="AM5" s="524"/>
      <c r="AN5" s="69">
        <f>คะแนนอ่านคิดเขียน!W6</f>
        <v>100</v>
      </c>
      <c r="AO5" s="69">
        <f>คะแนนอ่านคิดเขียน!X6</f>
        <v>0</v>
      </c>
      <c r="AP5" s="69">
        <f>คะแนนอ่านคิดเขียน!Y6</f>
        <v>0</v>
      </c>
      <c r="AQ5" s="69">
        <f>SUM(AN5:AP5)</f>
        <v>100</v>
      </c>
      <c r="AR5" s="524"/>
      <c r="AS5" s="524"/>
      <c r="AT5" s="69">
        <f>คะแนนอ่านคิดเขียน!Z6</f>
        <v>100</v>
      </c>
      <c r="AU5" s="69">
        <f>คะแนนอ่านคิดเขียน!AA6</f>
        <v>0</v>
      </c>
      <c r="AV5" s="69">
        <f>คะแนนอ่านคิดเขียน!AB6</f>
        <v>0</v>
      </c>
      <c r="AW5" s="69">
        <f>SUM(AT5:AV5)</f>
        <v>100</v>
      </c>
      <c r="AX5" s="524"/>
      <c r="AY5" s="524"/>
      <c r="AZ5" s="69">
        <f>คะแนนอ่านคิดเขียน!AC6</f>
        <v>100</v>
      </c>
      <c r="BA5" s="69">
        <f>คะแนนอ่านคิดเขียน!AD6</f>
        <v>0</v>
      </c>
      <c r="BB5" s="69">
        <f>คะแนนอ่านคิดเขียน!AE6</f>
        <v>0</v>
      </c>
      <c r="BC5" s="69">
        <f>SUM(AZ5:BB5)</f>
        <v>100</v>
      </c>
      <c r="BD5" s="524"/>
      <c r="BE5" s="524"/>
      <c r="BF5" s="69">
        <f>คะแนนอ่านคิดเขียน!AF6</f>
        <v>100</v>
      </c>
      <c r="BG5" s="69">
        <f>คะแนนอ่านคิดเขียน!AG6</f>
        <v>0</v>
      </c>
      <c r="BH5" s="69">
        <f>คะแนนอ่านคิดเขียน!AH6</f>
        <v>0</v>
      </c>
      <c r="BI5" s="69">
        <f>SUM(BF5:BH5)</f>
        <v>100</v>
      </c>
      <c r="BJ5" s="524"/>
      <c r="BK5" s="524"/>
      <c r="BL5" s="69">
        <f>คะแนนอ่านคิดเขียน!AI6</f>
        <v>100</v>
      </c>
      <c r="BM5" s="69">
        <f>คะแนนอ่านคิดเขียน!AJ6</f>
        <v>0</v>
      </c>
      <c r="BN5" s="69">
        <f>คะแนนอ่านคิดเขียน!AK6</f>
        <v>0</v>
      </c>
      <c r="BO5" s="69">
        <f>SUM(BL5:BN5)</f>
        <v>100</v>
      </c>
      <c r="BP5" s="524"/>
      <c r="BQ5" s="524"/>
      <c r="BR5" s="69">
        <f>คะแนนอ่านคิดเขียน!AL6</f>
        <v>100</v>
      </c>
      <c r="BS5" s="69">
        <f>คะแนนอ่านคิดเขียน!AM6</f>
        <v>0</v>
      </c>
      <c r="BT5" s="69">
        <f>คะแนนอ่านคิดเขียน!AN6</f>
        <v>0</v>
      </c>
      <c r="BU5" s="69">
        <f>SUM(BR5:BT5)</f>
        <v>100</v>
      </c>
      <c r="BV5" s="524"/>
      <c r="BW5" s="524"/>
      <c r="BX5" s="69">
        <f>คะแนนอ่านคิดเขียน!AO6</f>
        <v>100</v>
      </c>
      <c r="BY5" s="69">
        <f>คะแนนอ่านคิดเขียน!AP6</f>
        <v>0</v>
      </c>
      <c r="BZ5" s="69">
        <f>คะแนนอ่านคิดเขียน!AQ6</f>
        <v>0</v>
      </c>
      <c r="CA5" s="69">
        <f>SUM(BX5:BZ5)</f>
        <v>100</v>
      </c>
      <c r="CB5" s="524"/>
      <c r="CC5" s="524"/>
      <c r="CD5" s="69">
        <f>คะแนนอ่านคิดเขียน!AR6</f>
        <v>0</v>
      </c>
      <c r="CE5" s="69">
        <f>คะแนนอ่านคิดเขียน!AS6</f>
        <v>0</v>
      </c>
      <c r="CF5" s="69">
        <f>คะแนนอ่านคิดเขียน!AT6</f>
        <v>0</v>
      </c>
      <c r="CG5" s="69">
        <f>SUM(CD5:CF5)</f>
        <v>0</v>
      </c>
      <c r="CH5" s="524"/>
      <c r="CI5" s="524"/>
      <c r="CJ5" s="69">
        <f>คะแนนอ่านคิดเขียน!AU6</f>
        <v>0</v>
      </c>
      <c r="CK5" s="69">
        <f>คะแนนอ่านคิดเขียน!AV6</f>
        <v>0</v>
      </c>
      <c r="CL5" s="69">
        <f>คะแนนอ่านคิดเขียน!AW6</f>
        <v>0</v>
      </c>
      <c r="CM5" s="69">
        <f>SUM(CJ5:CL5)</f>
        <v>0</v>
      </c>
      <c r="CN5" s="524"/>
      <c r="CO5" s="524"/>
      <c r="CP5" s="69">
        <f>SUM(D5,J5,P5,V5,AB5,AH5,AN5,AT5,AZ5,BF5,BL5,BR5,BX5,CD5,CJ5)</f>
        <v>1300</v>
      </c>
      <c r="CQ5" s="528"/>
      <c r="CR5" s="414">
        <f>SUM(E5,K5,Q5,W5,AC5,AI5,AO5,AU5,BA5,BG5,BM5,BS5,BY5,CE5,CK5)</f>
        <v>0</v>
      </c>
      <c r="CS5" s="526"/>
      <c r="CT5" s="415">
        <f>SUM(F5,L5,R5,X5,AD5,AJ5,AP5,AV5,BB5,BH5,BN5,BT5,BZ5,CF5,CL5)</f>
        <v>0</v>
      </c>
      <c r="CU5" s="526"/>
      <c r="CV5" s="415">
        <f>COUNT(CP5,CR5,CT5)</f>
        <v>3</v>
      </c>
      <c r="CW5" s="524"/>
      <c r="CX5" s="524"/>
    </row>
    <row r="6" spans="1:103" s="26" customFormat="1" ht="15.95" customHeight="1">
      <c r="A6" s="52">
        <v>1</v>
      </c>
      <c r="B6" s="23">
        <f>IF(คะแนนสอบ!C6="","",คะแนนสอบ!C6)</f>
        <v>2375</v>
      </c>
      <c r="C6" s="38" t="str">
        <f>IF(คะแนนสอบ!D6="","",คะแนนสอบ!D6)</f>
        <v>เด็กชายณัฐชนน  รอบรู้</v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8" t="str">
        <f>IF(SUM(D6:F6),ROUND(SUM(D6:F6)*100/$G$5,0),"")</f>
        <v/>
      </c>
      <c r="H6" s="108" t="str">
        <f t="shared" ref="H6:H49" si="0">IF(G6="","",VLOOKUP(G6,grad03,5,TRUE))</f>
        <v/>
      </c>
      <c r="I6" s="108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8" t="str">
        <f>IF(SUM(J6:L6),ROUND(SUM(J6:L6)*100/$M$5,0),"")</f>
        <v/>
      </c>
      <c r="N6" s="108" t="str">
        <f t="shared" ref="N6:N49" si="2">IF(M6="","",VLOOKUP(M6,grad03,5,TRUE))</f>
        <v/>
      </c>
      <c r="O6" s="108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8" t="str">
        <f>IF(SUM(P6:R6),ROUND(SUM(P6:R6)*100/$S$5,0),"")</f>
        <v/>
      </c>
      <c r="T6" s="108" t="str">
        <f t="shared" ref="T6:T49" si="4">IF(S6="","",VLOOKUP(S6,grad03,5,TRUE))</f>
        <v/>
      </c>
      <c r="U6" s="108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8" t="str">
        <f>IF(SUM(V6:X6),ROUND(SUM(V6:X6)*100/$Y$5,0),"")</f>
        <v/>
      </c>
      <c r="Z6" s="108" t="str">
        <f t="shared" ref="Z6:Z49" si="6">IF(Y6="","",VLOOKUP(Y6,grad03,5,TRUE))</f>
        <v/>
      </c>
      <c r="AA6" s="108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8" t="str">
        <f>IF(SUM(AB6:AD6),ROUND(SUM(AB6:AD6)*100/$AE$5,0),"")</f>
        <v/>
      </c>
      <c r="AF6" s="108" t="str">
        <f t="shared" ref="AF6:AF49" si="8">IF(AE6="","",VLOOKUP(AE6,grad03,5,TRUE))</f>
        <v/>
      </c>
      <c r="AG6" s="108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8" t="str">
        <f>IF(SUM(AH6:AJ6),ROUND(SUM(AH6:AJ6)*100/$AK$5,0),"")</f>
        <v/>
      </c>
      <c r="AL6" s="108" t="str">
        <f t="shared" ref="AL6:AL49" si="10">IF(AK6="","",VLOOKUP(AK6,grad03,5,TRUE))</f>
        <v/>
      </c>
      <c r="AM6" s="108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8" t="str">
        <f>IF(SUM(AN6:AP6),ROUND(SUM(AN6:AP6)*100/$AQ$5,0),"")</f>
        <v/>
      </c>
      <c r="AR6" s="108" t="str">
        <f t="shared" ref="AR6:AR49" si="12">IF(AQ6="","",VLOOKUP(AQ6,grad03,5,TRUE))</f>
        <v/>
      </c>
      <c r="AS6" s="108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8" t="str">
        <f>IF(SUM(AT6:AV6),ROUND(SUM(AT6:AV6)*100/$AW$5,0),"")</f>
        <v/>
      </c>
      <c r="AX6" s="108" t="str">
        <f t="shared" ref="AX6:AX49" si="14">IF(AW6="","",VLOOKUP(AW6,grad03,5,TRUE))</f>
        <v/>
      </c>
      <c r="AY6" s="108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8" t="str">
        <f>IF(SUM(AZ6:BB6),ROUND(SUM(AZ6:BB6)*100/$BC$5,0),"")</f>
        <v/>
      </c>
      <c r="BD6" s="108" t="str">
        <f t="shared" ref="BD6:BD49" si="16">IF(BC6="","",VLOOKUP(BC6,grad03,5,TRUE))</f>
        <v/>
      </c>
      <c r="BE6" s="108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8" t="str">
        <f>IF(SUM(BF6:BH6),ROUND(SUM(BF6:BH6)*100/$BI$5,0),"")</f>
        <v/>
      </c>
      <c r="BJ6" s="108" t="str">
        <f t="shared" ref="BJ6:BJ49" si="18">IF(BI6="","",VLOOKUP(BI6,grad03,5,TRUE))</f>
        <v/>
      </c>
      <c r="BK6" s="108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8" t="str">
        <f>IF(SUM(BL6:BN6),ROUND(SUM(BL6:BN6)*100/$BO$5,0),"")</f>
        <v/>
      </c>
      <c r="BP6" s="108" t="str">
        <f t="shared" ref="BP6:BP55" si="20">IF(BO6="","",VLOOKUP(BO6,grad03,5,TRUE))</f>
        <v/>
      </c>
      <c r="BQ6" s="108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8" t="str">
        <f>IF(SUM(BR6:BT6),ROUND(SUM(BR6:BT6)*100/$BU$5,0),"")</f>
        <v/>
      </c>
      <c r="BV6" s="108" t="str">
        <f t="shared" ref="BV6:BV55" si="22">IF(BU6="","",VLOOKUP(BU6,grad03,5,TRUE))</f>
        <v/>
      </c>
      <c r="BW6" s="108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8" t="str">
        <f>IF(SUM(BX6:BZ6),ROUND(SUM(BX6:BZ6)*100/$CA$5,0),"")</f>
        <v/>
      </c>
      <c r="CB6" s="108" t="str">
        <f t="shared" ref="CB6:CB55" si="24">IF(CA6="","",VLOOKUP(CA6,grad03,5,TRUE))</f>
        <v/>
      </c>
      <c r="CC6" s="108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8" t="str">
        <f>IF(SUM(CD6:CF6),ROUND(SUM(CD6:CF6)*100/$CG$5,0),"")</f>
        <v/>
      </c>
      <c r="CH6" s="108" t="str">
        <f t="shared" ref="CH6:CH55" si="26">IF(CG6="","",VLOOKUP(CG6,grad03,5,TRUE))</f>
        <v/>
      </c>
      <c r="CI6" s="108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8" t="str">
        <f>IF(SUM(CJ6:CL6),ROUND(SUM(CJ6:CL6)*100/$CM$5,0),"")</f>
        <v/>
      </c>
      <c r="CN6" s="108" t="str">
        <f t="shared" ref="CN6:CN49" si="28">IF(CM6="","",VLOOKUP(CM6,grad03,5,TRUE))</f>
        <v/>
      </c>
      <c r="CO6" s="108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8" t="str">
        <f t="shared" ref="CQ6:CQ49" si="30">IF(CP6="","",VLOOKUP(CP6,grad03,5,TRUE))</f>
        <v/>
      </c>
      <c r="CR6" s="417" t="str">
        <f>IF(SUM(E6,K6,Q6,W6,AC6,AI6,AO6,AU6,BA6,BG6,BM6,BS6,BY6,CE6,CK6),ROUND(SUM(E6,K6,Q6,W6,AC6,AI6,AO6,AU6,BA6,BG6,BM6,BS6,BY6,CE6,CK6)*100/$CR$5,0),"")</f>
        <v/>
      </c>
      <c r="CS6" s="418" t="str">
        <f t="shared" ref="CS6:CS49" si="31">IF(CR6="","",VLOOKUP(CR6,grad03,5,TRUE))</f>
        <v/>
      </c>
      <c r="CT6" s="417" t="str">
        <f>IF(SUM(F6,L6,R6,X6,AD6,AJ6,AP6,AV6,BB6,BH6,BN6,BT6,BZ6,CF6,CL6),ROUND(SUM(F6,L6,R6,X6,AD6,AJ6,AP6,AV6,BB6,BH6,BN6,BT6,BZ6,CF6,CL6)*100/$CT$5,0),"")</f>
        <v/>
      </c>
      <c r="CU6" s="418" t="str">
        <f t="shared" ref="CU6:CU49" si="32">IF(CT6="","",VLOOKUP(CT6,grad03,5,TRUE))</f>
        <v/>
      </c>
      <c r="CV6" s="419" t="str">
        <f>IF(SUM(CP6,CR6,CT6),ROUND(SUM(CP6,CR6,CT6)/$CV$5,0),"")</f>
        <v/>
      </c>
      <c r="CW6" s="108" t="str">
        <f t="shared" ref="CW6:CW37" si="33">IF(CP6="","",VLOOKUP(CP6,grad03,5,TRUE))</f>
        <v/>
      </c>
      <c r="CX6" s="108" t="str">
        <f t="shared" ref="CX6:CX37" si="34">IF(CP6="","",VLOOKUP(CP6,grad03,4,TRUE))</f>
        <v/>
      </c>
      <c r="CY6" s="72"/>
    </row>
    <row r="7" spans="1:103" s="26" customFormat="1" ht="15.95" customHeight="1">
      <c r="A7" s="51">
        <v>2</v>
      </c>
      <c r="B7" s="23">
        <f>IF(คะแนนสอบ!C7="","",คะแนนสอบ!C7)</f>
        <v>2376</v>
      </c>
      <c r="C7" s="38" t="str">
        <f>IF(คะแนนสอบ!D7="","",คะแนนสอบ!D7)</f>
        <v>เด็กชายฐิติภัทร  สุภะผล</v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8" t="str">
        <f t="shared" ref="G7:G49" si="35">IF(SUM(D7:F7),ROUND(SUM(D7:F7)*100/$G$5,0),"")</f>
        <v/>
      </c>
      <c r="H7" s="108" t="str">
        <f t="shared" si="0"/>
        <v/>
      </c>
      <c r="I7" s="108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8" t="str">
        <f t="shared" ref="M7:M49" si="36">IF(SUM(J7:L7),ROUND(SUM(J7:L7)*100/$M$5,0),"")</f>
        <v/>
      </c>
      <c r="N7" s="108" t="str">
        <f t="shared" si="2"/>
        <v/>
      </c>
      <c r="O7" s="108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8" t="str">
        <f t="shared" ref="S7:S49" si="37">IF(SUM(P7:R7),ROUND(SUM(P7:R7)*100/$S$5,0),"")</f>
        <v/>
      </c>
      <c r="T7" s="108" t="str">
        <f t="shared" si="4"/>
        <v/>
      </c>
      <c r="U7" s="108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8" t="str">
        <f t="shared" ref="Y7:Y49" si="38">IF(SUM(V7:X7),ROUND(SUM(V7:X7)*100/$Y$5,0),"")</f>
        <v/>
      </c>
      <c r="Z7" s="108" t="str">
        <f t="shared" si="6"/>
        <v/>
      </c>
      <c r="AA7" s="108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8" t="str">
        <f t="shared" ref="AE7:AE49" si="39">IF(SUM(AB7:AD7),ROUND(SUM(AB7:AD7)*100/$AE$5,0),"")</f>
        <v/>
      </c>
      <c r="AF7" s="108" t="str">
        <f t="shared" si="8"/>
        <v/>
      </c>
      <c r="AG7" s="108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8" t="str">
        <f t="shared" ref="AK7:AK49" si="40">IF(SUM(AH7:AJ7),ROUND(SUM(AH7:AJ7)*100/$AK$5,0),"")</f>
        <v/>
      </c>
      <c r="AL7" s="108" t="str">
        <f t="shared" si="10"/>
        <v/>
      </c>
      <c r="AM7" s="108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8" t="str">
        <f t="shared" ref="AQ7:AQ49" si="41">IF(SUM(AN7:AP7),ROUND(SUM(AN7:AP7)*100/$AQ$5,0),"")</f>
        <v/>
      </c>
      <c r="AR7" s="108" t="str">
        <f t="shared" si="12"/>
        <v/>
      </c>
      <c r="AS7" s="108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8" t="str">
        <f t="shared" ref="AW7:AW49" si="42">IF(SUM(AT7:AV7),ROUND(SUM(AT7:AV7)*100/$AW$5,0),"")</f>
        <v/>
      </c>
      <c r="AX7" s="108" t="str">
        <f t="shared" si="14"/>
        <v/>
      </c>
      <c r="AY7" s="108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8" t="str">
        <f t="shared" ref="BC7:BC49" si="43">IF(SUM(AZ7:BB7),ROUND(SUM(AZ7:BB7)*100/$BC$5,0),"")</f>
        <v/>
      </c>
      <c r="BD7" s="108" t="str">
        <f t="shared" si="16"/>
        <v/>
      </c>
      <c r="BE7" s="108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8" t="str">
        <f t="shared" ref="BI7:BI49" si="44">IF(SUM(BF7:BH7),ROUND(SUM(BF7:BH7)*100/$BI$5,0),"")</f>
        <v/>
      </c>
      <c r="BJ7" s="108" t="str">
        <f t="shared" si="18"/>
        <v/>
      </c>
      <c r="BK7" s="108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8" t="str">
        <f t="shared" ref="BO7:BO55" si="45">IF(SUM(BL7:BN7),ROUND(SUM(BL7:BN7)*100/$BO$5,0),"")</f>
        <v/>
      </c>
      <c r="BP7" s="108" t="str">
        <f t="shared" si="20"/>
        <v/>
      </c>
      <c r="BQ7" s="108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8" t="str">
        <f t="shared" ref="BU7:BU55" si="46">IF(SUM(BR7:BT7),ROUND(SUM(BR7:BT7)*100/$BU$5,0),"")</f>
        <v/>
      </c>
      <c r="BV7" s="108" t="str">
        <f t="shared" si="22"/>
        <v/>
      </c>
      <c r="BW7" s="108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8" t="str">
        <f t="shared" ref="CA7:CA55" si="47">IF(SUM(BX7:BZ7),ROUND(SUM(BX7:BZ7)*100/$CA$5,0),"")</f>
        <v/>
      </c>
      <c r="CB7" s="108" t="str">
        <f t="shared" si="24"/>
        <v/>
      </c>
      <c r="CC7" s="108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8" t="str">
        <f t="shared" ref="CG7:CG55" si="48">IF(SUM(CD7:CF7),ROUND(SUM(CD7:CF7)*100/$CG$5,0),"")</f>
        <v/>
      </c>
      <c r="CH7" s="108" t="str">
        <f t="shared" si="26"/>
        <v/>
      </c>
      <c r="CI7" s="108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8" t="str">
        <f t="shared" ref="CM7:CM49" si="49">IF(SUM(CJ7:CL7),ROUND(SUM(CJ7:CL7)*100/$CM$5,0),"")</f>
        <v/>
      </c>
      <c r="CN7" s="108" t="str">
        <f t="shared" si="28"/>
        <v/>
      </c>
      <c r="CO7" s="108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8" t="str">
        <f t="shared" si="30"/>
        <v/>
      </c>
      <c r="CR7" s="417" t="str">
        <f t="shared" ref="CR7:CR55" si="51">IF(SUM(E7,K7,Q7,W7,AC7,AI7,AO7,AU7,BA7,BG7,BM7,BS7,BY7,CE7,CK7),ROUND(SUM(E7,K7,Q7,W7,AC7,AI7,AO7,AU7,BA7,BG7,BM7,BS7,BY7,CE7,CK7)*100/$CR$5,0),"")</f>
        <v/>
      </c>
      <c r="CS7" s="418" t="str">
        <f t="shared" si="31"/>
        <v/>
      </c>
      <c r="CT7" s="417" t="str">
        <f t="shared" ref="CT7:CT55" si="52">IF(SUM(F7,L7,R7,X7,AD7,AJ7,AP7,AV7,BB7,BH7,BN7,BT7,BZ7,CF7,CL7),ROUND(SUM(F7,L7,R7,X7,AD7,AJ7,AP7,AV7,BB7,BH7,BN7,BT7,BZ7,CF7,CL7)*100/$CT$5,0),"")</f>
        <v/>
      </c>
      <c r="CU7" s="418" t="str">
        <f t="shared" si="32"/>
        <v/>
      </c>
      <c r="CV7" s="419" t="str">
        <f t="shared" ref="CV7:CV55" si="53">IF(SUM(CP7,CR7,CT7),ROUND(SUM(CP7,CR7,CT7)/$CV$5,0),"")</f>
        <v/>
      </c>
      <c r="CW7" s="108" t="str">
        <f t="shared" si="33"/>
        <v/>
      </c>
      <c r="CX7" s="108" t="str">
        <f t="shared" si="34"/>
        <v/>
      </c>
      <c r="CY7" s="72"/>
    </row>
    <row r="8" spans="1:103" s="26" customFormat="1" ht="15.95" customHeight="1">
      <c r="A8" s="51">
        <v>3</v>
      </c>
      <c r="B8" s="23">
        <f>IF(คะแนนสอบ!C8="","",คะแนนสอบ!C8)</f>
        <v>2377</v>
      </c>
      <c r="C8" s="38" t="str">
        <f>IF(คะแนนสอบ!D8="","",คะแนนสอบ!D8)</f>
        <v>เด็กชายเอกภพ  งานสลุง</v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8" t="str">
        <f t="shared" si="35"/>
        <v/>
      </c>
      <c r="H8" s="108" t="str">
        <f t="shared" si="0"/>
        <v/>
      </c>
      <c r="I8" s="108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8" t="str">
        <f t="shared" si="36"/>
        <v/>
      </c>
      <c r="N8" s="108" t="str">
        <f t="shared" si="2"/>
        <v/>
      </c>
      <c r="O8" s="108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8" t="str">
        <f t="shared" si="37"/>
        <v/>
      </c>
      <c r="T8" s="108" t="str">
        <f t="shared" si="4"/>
        <v/>
      </c>
      <c r="U8" s="108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8" t="str">
        <f t="shared" si="38"/>
        <v/>
      </c>
      <c r="Z8" s="108" t="str">
        <f t="shared" si="6"/>
        <v/>
      </c>
      <c r="AA8" s="108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8" t="str">
        <f t="shared" si="39"/>
        <v/>
      </c>
      <c r="AF8" s="108" t="str">
        <f t="shared" si="8"/>
        <v/>
      </c>
      <c r="AG8" s="108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8" t="str">
        <f t="shared" si="40"/>
        <v/>
      </c>
      <c r="AL8" s="108" t="str">
        <f t="shared" si="10"/>
        <v/>
      </c>
      <c r="AM8" s="108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8" t="str">
        <f t="shared" si="41"/>
        <v/>
      </c>
      <c r="AR8" s="108" t="str">
        <f t="shared" si="12"/>
        <v/>
      </c>
      <c r="AS8" s="108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8" t="str">
        <f t="shared" si="42"/>
        <v/>
      </c>
      <c r="AX8" s="108" t="str">
        <f t="shared" si="14"/>
        <v/>
      </c>
      <c r="AY8" s="108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8" t="str">
        <f t="shared" si="43"/>
        <v/>
      </c>
      <c r="BD8" s="108" t="str">
        <f t="shared" si="16"/>
        <v/>
      </c>
      <c r="BE8" s="108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8" t="str">
        <f t="shared" si="44"/>
        <v/>
      </c>
      <c r="BJ8" s="108" t="str">
        <f t="shared" si="18"/>
        <v/>
      </c>
      <c r="BK8" s="108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8" t="str">
        <f t="shared" si="45"/>
        <v/>
      </c>
      <c r="BP8" s="108" t="str">
        <f t="shared" si="20"/>
        <v/>
      </c>
      <c r="BQ8" s="108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8" t="str">
        <f t="shared" si="46"/>
        <v/>
      </c>
      <c r="BV8" s="108" t="str">
        <f t="shared" si="22"/>
        <v/>
      </c>
      <c r="BW8" s="108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8" t="str">
        <f t="shared" si="47"/>
        <v/>
      </c>
      <c r="CB8" s="108" t="str">
        <f t="shared" si="24"/>
        <v/>
      </c>
      <c r="CC8" s="108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8" t="str">
        <f t="shared" si="48"/>
        <v/>
      </c>
      <c r="CH8" s="108" t="str">
        <f t="shared" si="26"/>
        <v/>
      </c>
      <c r="CI8" s="108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8" t="str">
        <f t="shared" si="49"/>
        <v/>
      </c>
      <c r="CN8" s="108" t="str">
        <f t="shared" si="28"/>
        <v/>
      </c>
      <c r="CO8" s="108" t="str">
        <f t="shared" si="29"/>
        <v/>
      </c>
      <c r="CP8" s="24" t="str">
        <f t="shared" si="50"/>
        <v/>
      </c>
      <c r="CQ8" s="108" t="str">
        <f t="shared" si="30"/>
        <v/>
      </c>
      <c r="CR8" s="417" t="str">
        <f t="shared" si="51"/>
        <v/>
      </c>
      <c r="CS8" s="418" t="str">
        <f t="shared" si="31"/>
        <v/>
      </c>
      <c r="CT8" s="417" t="str">
        <f t="shared" si="52"/>
        <v/>
      </c>
      <c r="CU8" s="418" t="str">
        <f t="shared" si="32"/>
        <v/>
      </c>
      <c r="CV8" s="419" t="str">
        <f t="shared" si="53"/>
        <v/>
      </c>
      <c r="CW8" s="108" t="str">
        <f t="shared" si="33"/>
        <v/>
      </c>
      <c r="CX8" s="108" t="str">
        <f t="shared" si="34"/>
        <v/>
      </c>
      <c r="CY8" s="72"/>
    </row>
    <row r="9" spans="1:103" s="26" customFormat="1" ht="15.95" customHeight="1">
      <c r="A9" s="51">
        <v>4</v>
      </c>
      <c r="B9" s="23">
        <f>IF(คะแนนสอบ!C9="","",คะแนนสอบ!C9)</f>
        <v>2378</v>
      </c>
      <c r="C9" s="38" t="str">
        <f>IF(คะแนนสอบ!D9="","",คะแนนสอบ!D9)</f>
        <v>เด็กชายธนกฤติ  อินวกูล</v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8" t="str">
        <f t="shared" si="35"/>
        <v/>
      </c>
      <c r="H9" s="108" t="str">
        <f t="shared" si="0"/>
        <v/>
      </c>
      <c r="I9" s="108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8" t="str">
        <f t="shared" si="36"/>
        <v/>
      </c>
      <c r="N9" s="108" t="str">
        <f t="shared" si="2"/>
        <v/>
      </c>
      <c r="O9" s="108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8" t="str">
        <f t="shared" si="37"/>
        <v/>
      </c>
      <c r="T9" s="108" t="str">
        <f t="shared" si="4"/>
        <v/>
      </c>
      <c r="U9" s="108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8" t="str">
        <f t="shared" si="38"/>
        <v/>
      </c>
      <c r="Z9" s="108" t="str">
        <f t="shared" si="6"/>
        <v/>
      </c>
      <c r="AA9" s="108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8" t="str">
        <f t="shared" si="39"/>
        <v/>
      </c>
      <c r="AF9" s="108" t="str">
        <f t="shared" si="8"/>
        <v/>
      </c>
      <c r="AG9" s="108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8" t="str">
        <f t="shared" si="40"/>
        <v/>
      </c>
      <c r="AL9" s="108" t="str">
        <f t="shared" si="10"/>
        <v/>
      </c>
      <c r="AM9" s="108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8" t="str">
        <f t="shared" si="41"/>
        <v/>
      </c>
      <c r="AR9" s="108" t="str">
        <f t="shared" si="12"/>
        <v/>
      </c>
      <c r="AS9" s="108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8" t="str">
        <f t="shared" si="42"/>
        <v/>
      </c>
      <c r="AX9" s="108" t="str">
        <f t="shared" si="14"/>
        <v/>
      </c>
      <c r="AY9" s="108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8" t="str">
        <f t="shared" si="43"/>
        <v/>
      </c>
      <c r="BD9" s="108" t="str">
        <f t="shared" si="16"/>
        <v/>
      </c>
      <c r="BE9" s="108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8" t="str">
        <f t="shared" si="44"/>
        <v/>
      </c>
      <c r="BJ9" s="108" t="str">
        <f t="shared" si="18"/>
        <v/>
      </c>
      <c r="BK9" s="108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8" t="str">
        <f t="shared" si="45"/>
        <v/>
      </c>
      <c r="BP9" s="108" t="str">
        <f t="shared" si="20"/>
        <v/>
      </c>
      <c r="BQ9" s="108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8" t="str">
        <f t="shared" si="46"/>
        <v/>
      </c>
      <c r="BV9" s="108" t="str">
        <f t="shared" si="22"/>
        <v/>
      </c>
      <c r="BW9" s="108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8" t="str">
        <f t="shared" si="47"/>
        <v/>
      </c>
      <c r="CB9" s="108" t="str">
        <f t="shared" si="24"/>
        <v/>
      </c>
      <c r="CC9" s="108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8" t="str">
        <f t="shared" si="48"/>
        <v/>
      </c>
      <c r="CH9" s="108" t="str">
        <f t="shared" si="26"/>
        <v/>
      </c>
      <c r="CI9" s="108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8" t="str">
        <f t="shared" si="49"/>
        <v/>
      </c>
      <c r="CN9" s="108" t="str">
        <f t="shared" si="28"/>
        <v/>
      </c>
      <c r="CO9" s="108" t="str">
        <f t="shared" si="29"/>
        <v/>
      </c>
      <c r="CP9" s="24" t="str">
        <f t="shared" si="50"/>
        <v/>
      </c>
      <c r="CQ9" s="108" t="str">
        <f t="shared" si="30"/>
        <v/>
      </c>
      <c r="CR9" s="417" t="str">
        <f t="shared" si="51"/>
        <v/>
      </c>
      <c r="CS9" s="418" t="str">
        <f t="shared" si="31"/>
        <v/>
      </c>
      <c r="CT9" s="417" t="str">
        <f t="shared" si="52"/>
        <v/>
      </c>
      <c r="CU9" s="418" t="str">
        <f t="shared" si="32"/>
        <v/>
      </c>
      <c r="CV9" s="419" t="str">
        <f t="shared" si="53"/>
        <v/>
      </c>
      <c r="CW9" s="108" t="str">
        <f t="shared" si="33"/>
        <v/>
      </c>
      <c r="CX9" s="108" t="str">
        <f t="shared" si="34"/>
        <v/>
      </c>
      <c r="CY9" s="72"/>
    </row>
    <row r="10" spans="1:103" s="26" customFormat="1" ht="15.95" customHeight="1">
      <c r="A10" s="51">
        <v>5</v>
      </c>
      <c r="B10" s="23">
        <f>IF(คะแนนสอบ!C10="","",คะแนนสอบ!C10)</f>
        <v>2379</v>
      </c>
      <c r="C10" s="38" t="str">
        <f>IF(คะแนนสอบ!D10="","",คะแนนสอบ!D10)</f>
        <v>เด็กชายปภาวิน  มังคะลา</v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8" t="str">
        <f t="shared" si="35"/>
        <v/>
      </c>
      <c r="H10" s="108" t="str">
        <f t="shared" si="0"/>
        <v/>
      </c>
      <c r="I10" s="108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8" t="str">
        <f t="shared" si="36"/>
        <v/>
      </c>
      <c r="N10" s="108" t="str">
        <f t="shared" si="2"/>
        <v/>
      </c>
      <c r="O10" s="108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8" t="str">
        <f t="shared" si="37"/>
        <v/>
      </c>
      <c r="T10" s="108" t="str">
        <f t="shared" si="4"/>
        <v/>
      </c>
      <c r="U10" s="108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8" t="str">
        <f t="shared" si="38"/>
        <v/>
      </c>
      <c r="Z10" s="108" t="str">
        <f t="shared" si="6"/>
        <v/>
      </c>
      <c r="AA10" s="108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8" t="str">
        <f t="shared" si="39"/>
        <v/>
      </c>
      <c r="AF10" s="108" t="str">
        <f t="shared" si="8"/>
        <v/>
      </c>
      <c r="AG10" s="108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8" t="str">
        <f t="shared" si="40"/>
        <v/>
      </c>
      <c r="AL10" s="108" t="str">
        <f t="shared" si="10"/>
        <v/>
      </c>
      <c r="AM10" s="108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8" t="str">
        <f t="shared" si="41"/>
        <v/>
      </c>
      <c r="AR10" s="108" t="str">
        <f t="shared" si="12"/>
        <v/>
      </c>
      <c r="AS10" s="108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8" t="str">
        <f t="shared" si="42"/>
        <v/>
      </c>
      <c r="AX10" s="108" t="str">
        <f t="shared" si="14"/>
        <v/>
      </c>
      <c r="AY10" s="108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8" t="str">
        <f t="shared" si="43"/>
        <v/>
      </c>
      <c r="BD10" s="108" t="str">
        <f t="shared" si="16"/>
        <v/>
      </c>
      <c r="BE10" s="108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8" t="str">
        <f t="shared" si="44"/>
        <v/>
      </c>
      <c r="BJ10" s="108" t="str">
        <f t="shared" si="18"/>
        <v/>
      </c>
      <c r="BK10" s="108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8" t="str">
        <f t="shared" si="45"/>
        <v/>
      </c>
      <c r="BP10" s="108" t="str">
        <f t="shared" si="20"/>
        <v/>
      </c>
      <c r="BQ10" s="108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8" t="str">
        <f t="shared" si="46"/>
        <v/>
      </c>
      <c r="BV10" s="108" t="str">
        <f t="shared" si="22"/>
        <v/>
      </c>
      <c r="BW10" s="108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8" t="str">
        <f t="shared" si="47"/>
        <v/>
      </c>
      <c r="CB10" s="108" t="str">
        <f t="shared" si="24"/>
        <v/>
      </c>
      <c r="CC10" s="108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8" t="str">
        <f t="shared" si="48"/>
        <v/>
      </c>
      <c r="CH10" s="108" t="str">
        <f t="shared" si="26"/>
        <v/>
      </c>
      <c r="CI10" s="108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8" t="str">
        <f t="shared" si="49"/>
        <v/>
      </c>
      <c r="CN10" s="108" t="str">
        <f t="shared" si="28"/>
        <v/>
      </c>
      <c r="CO10" s="108" t="str">
        <f t="shared" si="29"/>
        <v/>
      </c>
      <c r="CP10" s="24" t="str">
        <f t="shared" si="50"/>
        <v/>
      </c>
      <c r="CQ10" s="108" t="str">
        <f t="shared" si="30"/>
        <v/>
      </c>
      <c r="CR10" s="417" t="str">
        <f t="shared" si="51"/>
        <v/>
      </c>
      <c r="CS10" s="418" t="str">
        <f t="shared" si="31"/>
        <v/>
      </c>
      <c r="CT10" s="417" t="str">
        <f t="shared" si="52"/>
        <v/>
      </c>
      <c r="CU10" s="418" t="str">
        <f t="shared" si="32"/>
        <v/>
      </c>
      <c r="CV10" s="419" t="str">
        <f t="shared" si="53"/>
        <v/>
      </c>
      <c r="CW10" s="108" t="str">
        <f t="shared" si="33"/>
        <v/>
      </c>
      <c r="CX10" s="108" t="str">
        <f t="shared" si="34"/>
        <v/>
      </c>
      <c r="CY10" s="72"/>
    </row>
    <row r="11" spans="1:103" s="26" customFormat="1" ht="15.95" customHeight="1">
      <c r="A11" s="51">
        <v>6</v>
      </c>
      <c r="B11" s="23">
        <f>IF(คะแนนสอบ!C11="","",คะแนนสอบ!C11)</f>
        <v>2380</v>
      </c>
      <c r="C11" s="38" t="str">
        <f>IF(คะแนนสอบ!D11="","",คะแนนสอบ!D11)</f>
        <v>เด็กชายธนกฤต  แย้มพรม</v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8" t="str">
        <f t="shared" si="35"/>
        <v/>
      </c>
      <c r="H11" s="108" t="str">
        <f t="shared" si="0"/>
        <v/>
      </c>
      <c r="I11" s="108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8" t="str">
        <f t="shared" si="36"/>
        <v/>
      </c>
      <c r="N11" s="108" t="str">
        <f t="shared" si="2"/>
        <v/>
      </c>
      <c r="O11" s="108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8" t="str">
        <f t="shared" si="37"/>
        <v/>
      </c>
      <c r="T11" s="108" t="str">
        <f t="shared" si="4"/>
        <v/>
      </c>
      <c r="U11" s="108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8" t="str">
        <f t="shared" si="38"/>
        <v/>
      </c>
      <c r="Z11" s="108" t="str">
        <f t="shared" si="6"/>
        <v/>
      </c>
      <c r="AA11" s="108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8" t="str">
        <f t="shared" si="39"/>
        <v/>
      </c>
      <c r="AF11" s="108" t="str">
        <f t="shared" si="8"/>
        <v/>
      </c>
      <c r="AG11" s="108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8" t="str">
        <f t="shared" si="40"/>
        <v/>
      </c>
      <c r="AL11" s="108" t="str">
        <f t="shared" si="10"/>
        <v/>
      </c>
      <c r="AM11" s="108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8" t="str">
        <f t="shared" si="41"/>
        <v/>
      </c>
      <c r="AR11" s="108" t="str">
        <f t="shared" si="12"/>
        <v/>
      </c>
      <c r="AS11" s="108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8" t="str">
        <f t="shared" si="42"/>
        <v/>
      </c>
      <c r="AX11" s="108" t="str">
        <f t="shared" si="14"/>
        <v/>
      </c>
      <c r="AY11" s="108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8" t="str">
        <f t="shared" si="43"/>
        <v/>
      </c>
      <c r="BD11" s="108" t="str">
        <f t="shared" si="16"/>
        <v/>
      </c>
      <c r="BE11" s="108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8" t="str">
        <f t="shared" si="44"/>
        <v/>
      </c>
      <c r="BJ11" s="108" t="str">
        <f t="shared" si="18"/>
        <v/>
      </c>
      <c r="BK11" s="108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8" t="str">
        <f t="shared" si="45"/>
        <v/>
      </c>
      <c r="BP11" s="108" t="str">
        <f t="shared" si="20"/>
        <v/>
      </c>
      <c r="BQ11" s="108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8" t="str">
        <f t="shared" si="46"/>
        <v/>
      </c>
      <c r="BV11" s="108" t="str">
        <f t="shared" si="22"/>
        <v/>
      </c>
      <c r="BW11" s="108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8" t="str">
        <f t="shared" si="47"/>
        <v/>
      </c>
      <c r="CB11" s="108" t="str">
        <f t="shared" si="24"/>
        <v/>
      </c>
      <c r="CC11" s="108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8" t="str">
        <f t="shared" si="48"/>
        <v/>
      </c>
      <c r="CH11" s="108" t="str">
        <f t="shared" si="26"/>
        <v/>
      </c>
      <c r="CI11" s="108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8" t="str">
        <f t="shared" si="49"/>
        <v/>
      </c>
      <c r="CN11" s="108" t="str">
        <f t="shared" si="28"/>
        <v/>
      </c>
      <c r="CO11" s="108" t="str">
        <f t="shared" si="29"/>
        <v/>
      </c>
      <c r="CP11" s="24" t="str">
        <f t="shared" si="50"/>
        <v/>
      </c>
      <c r="CQ11" s="108" t="str">
        <f t="shared" si="30"/>
        <v/>
      </c>
      <c r="CR11" s="417" t="str">
        <f t="shared" si="51"/>
        <v/>
      </c>
      <c r="CS11" s="418" t="str">
        <f t="shared" si="31"/>
        <v/>
      </c>
      <c r="CT11" s="417" t="str">
        <f t="shared" si="52"/>
        <v/>
      </c>
      <c r="CU11" s="418" t="str">
        <f t="shared" si="32"/>
        <v/>
      </c>
      <c r="CV11" s="419" t="str">
        <f t="shared" si="53"/>
        <v/>
      </c>
      <c r="CW11" s="108" t="str">
        <f t="shared" si="33"/>
        <v/>
      </c>
      <c r="CX11" s="108" t="str">
        <f t="shared" si="34"/>
        <v/>
      </c>
      <c r="CY11" s="72"/>
    </row>
    <row r="12" spans="1:103" s="26" customFormat="1" ht="15.95" customHeight="1">
      <c r="A12" s="51">
        <v>7</v>
      </c>
      <c r="B12" s="23">
        <f>IF(คะแนนสอบ!C12="","",คะแนนสอบ!C12)</f>
        <v>2381</v>
      </c>
      <c r="C12" s="38" t="str">
        <f>IF(คะแนนสอบ!D12="","",คะแนนสอบ!D12)</f>
        <v>เด็กชายอัศวิน  พูลพร</v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8" t="str">
        <f t="shared" si="35"/>
        <v/>
      </c>
      <c r="H12" s="108" t="str">
        <f t="shared" si="0"/>
        <v/>
      </c>
      <c r="I12" s="108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8" t="str">
        <f t="shared" si="36"/>
        <v/>
      </c>
      <c r="N12" s="108" t="str">
        <f t="shared" si="2"/>
        <v/>
      </c>
      <c r="O12" s="108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8" t="str">
        <f t="shared" si="37"/>
        <v/>
      </c>
      <c r="T12" s="108" t="str">
        <f t="shared" si="4"/>
        <v/>
      </c>
      <c r="U12" s="108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8" t="str">
        <f t="shared" si="38"/>
        <v/>
      </c>
      <c r="Z12" s="108" t="str">
        <f t="shared" si="6"/>
        <v/>
      </c>
      <c r="AA12" s="108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8" t="str">
        <f t="shared" si="39"/>
        <v/>
      </c>
      <c r="AF12" s="108" t="str">
        <f t="shared" si="8"/>
        <v/>
      </c>
      <c r="AG12" s="108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8" t="str">
        <f t="shared" si="40"/>
        <v/>
      </c>
      <c r="AL12" s="108" t="str">
        <f t="shared" si="10"/>
        <v/>
      </c>
      <c r="AM12" s="108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8" t="str">
        <f t="shared" si="41"/>
        <v/>
      </c>
      <c r="AR12" s="108" t="str">
        <f t="shared" si="12"/>
        <v/>
      </c>
      <c r="AS12" s="108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8" t="str">
        <f t="shared" si="42"/>
        <v/>
      </c>
      <c r="AX12" s="108" t="str">
        <f t="shared" si="14"/>
        <v/>
      </c>
      <c r="AY12" s="108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8" t="str">
        <f t="shared" si="43"/>
        <v/>
      </c>
      <c r="BD12" s="108" t="str">
        <f t="shared" si="16"/>
        <v/>
      </c>
      <c r="BE12" s="108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8" t="str">
        <f t="shared" si="44"/>
        <v/>
      </c>
      <c r="BJ12" s="108" t="str">
        <f t="shared" si="18"/>
        <v/>
      </c>
      <c r="BK12" s="108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8" t="str">
        <f t="shared" si="45"/>
        <v/>
      </c>
      <c r="BP12" s="108" t="str">
        <f t="shared" si="20"/>
        <v/>
      </c>
      <c r="BQ12" s="108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8" t="str">
        <f t="shared" si="46"/>
        <v/>
      </c>
      <c r="BV12" s="108" t="str">
        <f t="shared" si="22"/>
        <v/>
      </c>
      <c r="BW12" s="108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8" t="str">
        <f t="shared" si="47"/>
        <v/>
      </c>
      <c r="CB12" s="108" t="str">
        <f t="shared" si="24"/>
        <v/>
      </c>
      <c r="CC12" s="108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8" t="str">
        <f t="shared" si="48"/>
        <v/>
      </c>
      <c r="CH12" s="108" t="str">
        <f t="shared" si="26"/>
        <v/>
      </c>
      <c r="CI12" s="108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8" t="str">
        <f t="shared" si="49"/>
        <v/>
      </c>
      <c r="CN12" s="108" t="str">
        <f t="shared" si="28"/>
        <v/>
      </c>
      <c r="CO12" s="108" t="str">
        <f t="shared" si="29"/>
        <v/>
      </c>
      <c r="CP12" s="24" t="str">
        <f t="shared" si="50"/>
        <v/>
      </c>
      <c r="CQ12" s="108" t="str">
        <f t="shared" si="30"/>
        <v/>
      </c>
      <c r="CR12" s="417" t="str">
        <f t="shared" si="51"/>
        <v/>
      </c>
      <c r="CS12" s="418" t="str">
        <f t="shared" si="31"/>
        <v/>
      </c>
      <c r="CT12" s="417" t="str">
        <f t="shared" si="52"/>
        <v/>
      </c>
      <c r="CU12" s="418" t="str">
        <f t="shared" si="32"/>
        <v/>
      </c>
      <c r="CV12" s="419" t="str">
        <f t="shared" si="53"/>
        <v/>
      </c>
      <c r="CW12" s="108" t="str">
        <f t="shared" si="33"/>
        <v/>
      </c>
      <c r="CX12" s="108" t="str">
        <f t="shared" si="34"/>
        <v/>
      </c>
      <c r="CY12" s="72"/>
    </row>
    <row r="13" spans="1:103" s="26" customFormat="1" ht="15.95" customHeight="1">
      <c r="A13" s="51">
        <v>8</v>
      </c>
      <c r="B13" s="23">
        <f>IF(คะแนนสอบ!C13="","",คะแนนสอบ!C13)</f>
        <v>2382</v>
      </c>
      <c r="C13" s="38" t="str">
        <f>IF(คะแนนสอบ!D13="","",คะแนนสอบ!D13)</f>
        <v>เด็กหญิงจารุพิชญา  ธัญญเจริญ</v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8" t="str">
        <f t="shared" si="35"/>
        <v/>
      </c>
      <c r="H13" s="108" t="str">
        <f t="shared" si="0"/>
        <v/>
      </c>
      <c r="I13" s="108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8" t="str">
        <f t="shared" si="36"/>
        <v/>
      </c>
      <c r="N13" s="108" t="str">
        <f t="shared" si="2"/>
        <v/>
      </c>
      <c r="O13" s="108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8" t="str">
        <f t="shared" si="37"/>
        <v/>
      </c>
      <c r="T13" s="108" t="str">
        <f t="shared" si="4"/>
        <v/>
      </c>
      <c r="U13" s="108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8" t="str">
        <f t="shared" si="38"/>
        <v/>
      </c>
      <c r="Z13" s="108" t="str">
        <f t="shared" si="6"/>
        <v/>
      </c>
      <c r="AA13" s="108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8" t="str">
        <f t="shared" si="39"/>
        <v/>
      </c>
      <c r="AF13" s="108" t="str">
        <f t="shared" si="8"/>
        <v/>
      </c>
      <c r="AG13" s="108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8" t="str">
        <f t="shared" si="40"/>
        <v/>
      </c>
      <c r="AL13" s="108" t="str">
        <f t="shared" si="10"/>
        <v/>
      </c>
      <c r="AM13" s="108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8" t="str">
        <f t="shared" si="41"/>
        <v/>
      </c>
      <c r="AR13" s="108" t="str">
        <f t="shared" si="12"/>
        <v/>
      </c>
      <c r="AS13" s="108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8" t="str">
        <f t="shared" si="42"/>
        <v/>
      </c>
      <c r="AX13" s="108" t="str">
        <f t="shared" si="14"/>
        <v/>
      </c>
      <c r="AY13" s="108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8" t="str">
        <f t="shared" si="43"/>
        <v/>
      </c>
      <c r="BD13" s="108" t="str">
        <f t="shared" si="16"/>
        <v/>
      </c>
      <c r="BE13" s="108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8" t="str">
        <f t="shared" si="44"/>
        <v/>
      </c>
      <c r="BJ13" s="108" t="str">
        <f t="shared" si="18"/>
        <v/>
      </c>
      <c r="BK13" s="108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8" t="str">
        <f t="shared" si="45"/>
        <v/>
      </c>
      <c r="BP13" s="108" t="str">
        <f t="shared" si="20"/>
        <v/>
      </c>
      <c r="BQ13" s="108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8" t="str">
        <f t="shared" si="46"/>
        <v/>
      </c>
      <c r="BV13" s="108" t="str">
        <f t="shared" si="22"/>
        <v/>
      </c>
      <c r="BW13" s="108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8" t="str">
        <f t="shared" si="47"/>
        <v/>
      </c>
      <c r="CB13" s="108" t="str">
        <f t="shared" si="24"/>
        <v/>
      </c>
      <c r="CC13" s="108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8" t="str">
        <f t="shared" si="48"/>
        <v/>
      </c>
      <c r="CH13" s="108" t="str">
        <f t="shared" si="26"/>
        <v/>
      </c>
      <c r="CI13" s="108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8" t="str">
        <f t="shared" si="49"/>
        <v/>
      </c>
      <c r="CN13" s="108" t="str">
        <f t="shared" si="28"/>
        <v/>
      </c>
      <c r="CO13" s="108" t="str">
        <f t="shared" si="29"/>
        <v/>
      </c>
      <c r="CP13" s="24" t="str">
        <f t="shared" si="50"/>
        <v/>
      </c>
      <c r="CQ13" s="108" t="str">
        <f t="shared" si="30"/>
        <v/>
      </c>
      <c r="CR13" s="417" t="str">
        <f t="shared" si="51"/>
        <v/>
      </c>
      <c r="CS13" s="418" t="str">
        <f t="shared" si="31"/>
        <v/>
      </c>
      <c r="CT13" s="417" t="str">
        <f t="shared" si="52"/>
        <v/>
      </c>
      <c r="CU13" s="418" t="str">
        <f t="shared" si="32"/>
        <v/>
      </c>
      <c r="CV13" s="419" t="str">
        <f t="shared" si="53"/>
        <v/>
      </c>
      <c r="CW13" s="108" t="str">
        <f t="shared" si="33"/>
        <v/>
      </c>
      <c r="CX13" s="108" t="str">
        <f t="shared" si="34"/>
        <v/>
      </c>
      <c r="CY13" s="72"/>
    </row>
    <row r="14" spans="1:103" s="26" customFormat="1" ht="15.95" customHeight="1">
      <c r="A14" s="51">
        <v>9</v>
      </c>
      <c r="B14" s="23">
        <f>IF(คะแนนสอบ!C14="","",คะแนนสอบ!C14)</f>
        <v>2383</v>
      </c>
      <c r="C14" s="38" t="str">
        <f>IF(คะแนนสอบ!D14="","",คะแนนสอบ!D14)</f>
        <v>เด็กหญิงนันท์นภัส  เจียมพัว</v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8" t="str">
        <f t="shared" si="35"/>
        <v/>
      </c>
      <c r="H14" s="108" t="str">
        <f t="shared" si="0"/>
        <v/>
      </c>
      <c r="I14" s="108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8" t="str">
        <f t="shared" si="36"/>
        <v/>
      </c>
      <c r="N14" s="108" t="str">
        <f t="shared" si="2"/>
        <v/>
      </c>
      <c r="O14" s="108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8" t="str">
        <f t="shared" si="37"/>
        <v/>
      </c>
      <c r="T14" s="108" t="str">
        <f t="shared" si="4"/>
        <v/>
      </c>
      <c r="U14" s="108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8" t="str">
        <f t="shared" si="38"/>
        <v/>
      </c>
      <c r="Z14" s="108" t="str">
        <f t="shared" si="6"/>
        <v/>
      </c>
      <c r="AA14" s="108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8" t="str">
        <f t="shared" si="39"/>
        <v/>
      </c>
      <c r="AF14" s="108" t="str">
        <f t="shared" si="8"/>
        <v/>
      </c>
      <c r="AG14" s="108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8" t="str">
        <f t="shared" si="40"/>
        <v/>
      </c>
      <c r="AL14" s="108" t="str">
        <f t="shared" si="10"/>
        <v/>
      </c>
      <c r="AM14" s="108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8" t="str">
        <f t="shared" si="41"/>
        <v/>
      </c>
      <c r="AR14" s="108" t="str">
        <f t="shared" si="12"/>
        <v/>
      </c>
      <c r="AS14" s="108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8" t="str">
        <f t="shared" si="42"/>
        <v/>
      </c>
      <c r="AX14" s="108" t="str">
        <f t="shared" si="14"/>
        <v/>
      </c>
      <c r="AY14" s="108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8" t="str">
        <f t="shared" si="43"/>
        <v/>
      </c>
      <c r="BD14" s="108" t="str">
        <f t="shared" si="16"/>
        <v/>
      </c>
      <c r="BE14" s="108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8" t="str">
        <f t="shared" si="44"/>
        <v/>
      </c>
      <c r="BJ14" s="108" t="str">
        <f t="shared" si="18"/>
        <v/>
      </c>
      <c r="BK14" s="108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8" t="str">
        <f t="shared" si="45"/>
        <v/>
      </c>
      <c r="BP14" s="108" t="str">
        <f t="shared" si="20"/>
        <v/>
      </c>
      <c r="BQ14" s="108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8" t="str">
        <f t="shared" si="46"/>
        <v/>
      </c>
      <c r="BV14" s="108" t="str">
        <f t="shared" si="22"/>
        <v/>
      </c>
      <c r="BW14" s="108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8" t="str">
        <f t="shared" si="47"/>
        <v/>
      </c>
      <c r="CB14" s="108" t="str">
        <f t="shared" si="24"/>
        <v/>
      </c>
      <c r="CC14" s="108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8" t="str">
        <f t="shared" si="48"/>
        <v/>
      </c>
      <c r="CH14" s="108" t="str">
        <f t="shared" si="26"/>
        <v/>
      </c>
      <c r="CI14" s="108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8" t="str">
        <f t="shared" si="49"/>
        <v/>
      </c>
      <c r="CN14" s="108" t="str">
        <f t="shared" si="28"/>
        <v/>
      </c>
      <c r="CO14" s="108" t="str">
        <f t="shared" si="29"/>
        <v/>
      </c>
      <c r="CP14" s="24" t="str">
        <f t="shared" si="50"/>
        <v/>
      </c>
      <c r="CQ14" s="108" t="str">
        <f t="shared" si="30"/>
        <v/>
      </c>
      <c r="CR14" s="417" t="str">
        <f t="shared" si="51"/>
        <v/>
      </c>
      <c r="CS14" s="418" t="str">
        <f t="shared" si="31"/>
        <v/>
      </c>
      <c r="CT14" s="417" t="str">
        <f t="shared" si="52"/>
        <v/>
      </c>
      <c r="CU14" s="418" t="str">
        <f t="shared" si="32"/>
        <v/>
      </c>
      <c r="CV14" s="419" t="str">
        <f t="shared" si="53"/>
        <v/>
      </c>
      <c r="CW14" s="108" t="str">
        <f t="shared" si="33"/>
        <v/>
      </c>
      <c r="CX14" s="108" t="str">
        <f t="shared" si="34"/>
        <v/>
      </c>
      <c r="CY14" s="72"/>
    </row>
    <row r="15" spans="1:103" s="26" customFormat="1" ht="15.95" customHeight="1">
      <c r="A15" s="51">
        <v>10</v>
      </c>
      <c r="B15" s="23">
        <f>IF(คะแนนสอบ!C15="","",คะแนนสอบ!C15)</f>
        <v>2384</v>
      </c>
      <c r="C15" s="38" t="str">
        <f>IF(คะแนนสอบ!D15="","",คะแนนสอบ!D15)</f>
        <v>เด็กหญิงปภาดา  แก่นมั่น</v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8" t="str">
        <f t="shared" si="35"/>
        <v/>
      </c>
      <c r="H15" s="108" t="str">
        <f t="shared" si="0"/>
        <v/>
      </c>
      <c r="I15" s="108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8" t="str">
        <f t="shared" si="36"/>
        <v/>
      </c>
      <c r="N15" s="108" t="str">
        <f t="shared" si="2"/>
        <v/>
      </c>
      <c r="O15" s="108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8" t="str">
        <f t="shared" si="37"/>
        <v/>
      </c>
      <c r="T15" s="108" t="str">
        <f t="shared" si="4"/>
        <v/>
      </c>
      <c r="U15" s="108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8" t="str">
        <f t="shared" si="38"/>
        <v/>
      </c>
      <c r="Z15" s="108" t="str">
        <f t="shared" si="6"/>
        <v/>
      </c>
      <c r="AA15" s="108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8" t="str">
        <f t="shared" si="39"/>
        <v/>
      </c>
      <c r="AF15" s="108" t="str">
        <f t="shared" si="8"/>
        <v/>
      </c>
      <c r="AG15" s="108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8" t="str">
        <f t="shared" si="40"/>
        <v/>
      </c>
      <c r="AL15" s="108" t="str">
        <f t="shared" si="10"/>
        <v/>
      </c>
      <c r="AM15" s="108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8" t="str">
        <f t="shared" si="41"/>
        <v/>
      </c>
      <c r="AR15" s="108" t="str">
        <f t="shared" si="12"/>
        <v/>
      </c>
      <c r="AS15" s="108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8" t="str">
        <f t="shared" si="42"/>
        <v/>
      </c>
      <c r="AX15" s="108" t="str">
        <f t="shared" si="14"/>
        <v/>
      </c>
      <c r="AY15" s="108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8" t="str">
        <f t="shared" si="43"/>
        <v/>
      </c>
      <c r="BD15" s="108" t="str">
        <f t="shared" si="16"/>
        <v/>
      </c>
      <c r="BE15" s="108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8" t="str">
        <f t="shared" si="44"/>
        <v/>
      </c>
      <c r="BJ15" s="108" t="str">
        <f t="shared" si="18"/>
        <v/>
      </c>
      <c r="BK15" s="108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8" t="str">
        <f t="shared" si="45"/>
        <v/>
      </c>
      <c r="BP15" s="108" t="str">
        <f t="shared" si="20"/>
        <v/>
      </c>
      <c r="BQ15" s="108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8" t="str">
        <f t="shared" si="46"/>
        <v/>
      </c>
      <c r="BV15" s="108" t="str">
        <f t="shared" si="22"/>
        <v/>
      </c>
      <c r="BW15" s="108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8" t="str">
        <f t="shared" si="47"/>
        <v/>
      </c>
      <c r="CB15" s="108" t="str">
        <f t="shared" si="24"/>
        <v/>
      </c>
      <c r="CC15" s="108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8" t="str">
        <f t="shared" si="48"/>
        <v/>
      </c>
      <c r="CH15" s="108" t="str">
        <f t="shared" si="26"/>
        <v/>
      </c>
      <c r="CI15" s="108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8" t="str">
        <f t="shared" si="49"/>
        <v/>
      </c>
      <c r="CN15" s="108" t="str">
        <f t="shared" si="28"/>
        <v/>
      </c>
      <c r="CO15" s="108" t="str">
        <f t="shared" si="29"/>
        <v/>
      </c>
      <c r="CP15" s="24" t="str">
        <f t="shared" si="50"/>
        <v/>
      </c>
      <c r="CQ15" s="108" t="str">
        <f t="shared" si="30"/>
        <v/>
      </c>
      <c r="CR15" s="417" t="str">
        <f t="shared" si="51"/>
        <v/>
      </c>
      <c r="CS15" s="418" t="str">
        <f t="shared" si="31"/>
        <v/>
      </c>
      <c r="CT15" s="417" t="str">
        <f t="shared" si="52"/>
        <v/>
      </c>
      <c r="CU15" s="418" t="str">
        <f t="shared" si="32"/>
        <v/>
      </c>
      <c r="CV15" s="419" t="str">
        <f t="shared" si="53"/>
        <v/>
      </c>
      <c r="CW15" s="108" t="str">
        <f t="shared" si="33"/>
        <v/>
      </c>
      <c r="CX15" s="108" t="str">
        <f t="shared" si="34"/>
        <v/>
      </c>
      <c r="CY15" s="72"/>
    </row>
    <row r="16" spans="1:103" s="26" customFormat="1" ht="15.95" customHeight="1">
      <c r="A16" s="51">
        <v>11</v>
      </c>
      <c r="B16" s="23">
        <f>IF(คะแนนสอบ!C16="","",คะแนนสอบ!C16)</f>
        <v>2385</v>
      </c>
      <c r="C16" s="38" t="str">
        <f>IF(คะแนนสอบ!D16="","",คะแนนสอบ!D16)</f>
        <v>เด็กหญิงกชพร  กล้อยกลิ้ง</v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8" t="str">
        <f t="shared" si="35"/>
        <v/>
      </c>
      <c r="H16" s="108" t="str">
        <f t="shared" si="0"/>
        <v/>
      </c>
      <c r="I16" s="108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8" t="str">
        <f t="shared" si="36"/>
        <v/>
      </c>
      <c r="N16" s="108" t="str">
        <f t="shared" si="2"/>
        <v/>
      </c>
      <c r="O16" s="108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8" t="str">
        <f t="shared" si="37"/>
        <v/>
      </c>
      <c r="T16" s="108" t="str">
        <f t="shared" si="4"/>
        <v/>
      </c>
      <c r="U16" s="108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8" t="str">
        <f t="shared" si="38"/>
        <v/>
      </c>
      <c r="Z16" s="108" t="str">
        <f t="shared" si="6"/>
        <v/>
      </c>
      <c r="AA16" s="108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8" t="str">
        <f t="shared" si="39"/>
        <v/>
      </c>
      <c r="AF16" s="108" t="str">
        <f t="shared" si="8"/>
        <v/>
      </c>
      <c r="AG16" s="108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8" t="str">
        <f t="shared" si="40"/>
        <v/>
      </c>
      <c r="AL16" s="108" t="str">
        <f t="shared" si="10"/>
        <v/>
      </c>
      <c r="AM16" s="108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8" t="str">
        <f t="shared" si="41"/>
        <v/>
      </c>
      <c r="AR16" s="108" t="str">
        <f t="shared" si="12"/>
        <v/>
      </c>
      <c r="AS16" s="108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8" t="str">
        <f t="shared" si="42"/>
        <v/>
      </c>
      <c r="AX16" s="108" t="str">
        <f t="shared" si="14"/>
        <v/>
      </c>
      <c r="AY16" s="108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8" t="str">
        <f t="shared" si="43"/>
        <v/>
      </c>
      <c r="BD16" s="108" t="str">
        <f t="shared" si="16"/>
        <v/>
      </c>
      <c r="BE16" s="108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8" t="str">
        <f t="shared" si="44"/>
        <v/>
      </c>
      <c r="BJ16" s="108" t="str">
        <f t="shared" si="18"/>
        <v/>
      </c>
      <c r="BK16" s="108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8" t="str">
        <f t="shared" si="45"/>
        <v/>
      </c>
      <c r="BP16" s="108" t="str">
        <f t="shared" si="20"/>
        <v/>
      </c>
      <c r="BQ16" s="108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8" t="str">
        <f t="shared" si="46"/>
        <v/>
      </c>
      <c r="BV16" s="108" t="str">
        <f t="shared" si="22"/>
        <v/>
      </c>
      <c r="BW16" s="108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8" t="str">
        <f t="shared" si="47"/>
        <v/>
      </c>
      <c r="CB16" s="108" t="str">
        <f t="shared" si="24"/>
        <v/>
      </c>
      <c r="CC16" s="108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8" t="str">
        <f t="shared" si="48"/>
        <v/>
      </c>
      <c r="CH16" s="108" t="str">
        <f t="shared" si="26"/>
        <v/>
      </c>
      <c r="CI16" s="108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8" t="str">
        <f t="shared" si="49"/>
        <v/>
      </c>
      <c r="CN16" s="108" t="str">
        <f t="shared" si="28"/>
        <v/>
      </c>
      <c r="CO16" s="108" t="str">
        <f t="shared" si="29"/>
        <v/>
      </c>
      <c r="CP16" s="24" t="str">
        <f t="shared" si="50"/>
        <v/>
      </c>
      <c r="CQ16" s="108" t="str">
        <f t="shared" si="30"/>
        <v/>
      </c>
      <c r="CR16" s="417" t="str">
        <f t="shared" si="51"/>
        <v/>
      </c>
      <c r="CS16" s="418" t="str">
        <f t="shared" si="31"/>
        <v/>
      </c>
      <c r="CT16" s="417" t="str">
        <f t="shared" si="52"/>
        <v/>
      </c>
      <c r="CU16" s="418" t="str">
        <f t="shared" si="32"/>
        <v/>
      </c>
      <c r="CV16" s="419" t="str">
        <f t="shared" si="53"/>
        <v/>
      </c>
      <c r="CW16" s="108" t="str">
        <f t="shared" si="33"/>
        <v/>
      </c>
      <c r="CX16" s="108" t="str">
        <f t="shared" si="34"/>
        <v/>
      </c>
      <c r="CY16" s="72"/>
    </row>
    <row r="17" spans="1:103" s="26" customFormat="1" ht="15.95" customHeight="1">
      <c r="A17" s="51">
        <v>12</v>
      </c>
      <c r="B17" s="23">
        <f>IF(คะแนนสอบ!C17="","",คะแนนสอบ!C17)</f>
        <v>2386</v>
      </c>
      <c r="C17" s="38" t="str">
        <f>IF(คะแนนสอบ!D17="","",คะแนนสอบ!D17)</f>
        <v>เด็กหญิงณัฏฐธิดา  วุฒิชัยรังสรรค์</v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8" t="str">
        <f t="shared" si="35"/>
        <v/>
      </c>
      <c r="H17" s="108" t="str">
        <f t="shared" si="0"/>
        <v/>
      </c>
      <c r="I17" s="108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8" t="str">
        <f t="shared" si="36"/>
        <v/>
      </c>
      <c r="N17" s="108" t="str">
        <f t="shared" si="2"/>
        <v/>
      </c>
      <c r="O17" s="108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8" t="str">
        <f t="shared" si="37"/>
        <v/>
      </c>
      <c r="T17" s="108" t="str">
        <f t="shared" si="4"/>
        <v/>
      </c>
      <c r="U17" s="108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8" t="str">
        <f t="shared" si="38"/>
        <v/>
      </c>
      <c r="Z17" s="108" t="str">
        <f t="shared" si="6"/>
        <v/>
      </c>
      <c r="AA17" s="108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8" t="str">
        <f t="shared" si="39"/>
        <v/>
      </c>
      <c r="AF17" s="108" t="str">
        <f t="shared" si="8"/>
        <v/>
      </c>
      <c r="AG17" s="108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8" t="str">
        <f t="shared" si="40"/>
        <v/>
      </c>
      <c r="AL17" s="108" t="str">
        <f t="shared" si="10"/>
        <v/>
      </c>
      <c r="AM17" s="108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8" t="str">
        <f t="shared" si="41"/>
        <v/>
      </c>
      <c r="AR17" s="108" t="str">
        <f t="shared" si="12"/>
        <v/>
      </c>
      <c r="AS17" s="108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8" t="str">
        <f t="shared" si="42"/>
        <v/>
      </c>
      <c r="AX17" s="108" t="str">
        <f t="shared" si="14"/>
        <v/>
      </c>
      <c r="AY17" s="108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8" t="str">
        <f t="shared" si="43"/>
        <v/>
      </c>
      <c r="BD17" s="108" t="str">
        <f t="shared" si="16"/>
        <v/>
      </c>
      <c r="BE17" s="108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8" t="str">
        <f t="shared" si="44"/>
        <v/>
      </c>
      <c r="BJ17" s="108" t="str">
        <f t="shared" si="18"/>
        <v/>
      </c>
      <c r="BK17" s="108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8" t="str">
        <f t="shared" si="45"/>
        <v/>
      </c>
      <c r="BP17" s="108" t="str">
        <f t="shared" si="20"/>
        <v/>
      </c>
      <c r="BQ17" s="108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8" t="str">
        <f t="shared" si="46"/>
        <v/>
      </c>
      <c r="BV17" s="108" t="str">
        <f t="shared" si="22"/>
        <v/>
      </c>
      <c r="BW17" s="108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8" t="str">
        <f t="shared" si="47"/>
        <v/>
      </c>
      <c r="CB17" s="108" t="str">
        <f t="shared" si="24"/>
        <v/>
      </c>
      <c r="CC17" s="108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8" t="str">
        <f t="shared" si="48"/>
        <v/>
      </c>
      <c r="CH17" s="108" t="str">
        <f t="shared" si="26"/>
        <v/>
      </c>
      <c r="CI17" s="108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8" t="str">
        <f t="shared" si="49"/>
        <v/>
      </c>
      <c r="CN17" s="108" t="str">
        <f t="shared" si="28"/>
        <v/>
      </c>
      <c r="CO17" s="108" t="str">
        <f t="shared" si="29"/>
        <v/>
      </c>
      <c r="CP17" s="24" t="str">
        <f t="shared" si="50"/>
        <v/>
      </c>
      <c r="CQ17" s="108" t="str">
        <f t="shared" si="30"/>
        <v/>
      </c>
      <c r="CR17" s="417" t="str">
        <f t="shared" si="51"/>
        <v/>
      </c>
      <c r="CS17" s="418" t="str">
        <f t="shared" si="31"/>
        <v/>
      </c>
      <c r="CT17" s="417" t="str">
        <f t="shared" si="52"/>
        <v/>
      </c>
      <c r="CU17" s="418" t="str">
        <f t="shared" si="32"/>
        <v/>
      </c>
      <c r="CV17" s="419" t="str">
        <f t="shared" si="53"/>
        <v/>
      </c>
      <c r="CW17" s="108" t="str">
        <f t="shared" si="33"/>
        <v/>
      </c>
      <c r="CX17" s="108" t="str">
        <f t="shared" si="34"/>
        <v/>
      </c>
      <c r="CY17" s="72"/>
    </row>
    <row r="18" spans="1:103" s="26" customFormat="1" ht="15.95" customHeight="1">
      <c r="A18" s="51">
        <v>13</v>
      </c>
      <c r="B18" s="23">
        <f>IF(คะแนนสอบ!C18="","",คะแนนสอบ!C18)</f>
        <v>2387</v>
      </c>
      <c r="C18" s="38" t="str">
        <f>IF(คะแนนสอบ!D18="","",คะแนนสอบ!D18)</f>
        <v>เด็กหญิงกมลธิดา  แท่งทอง</v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8" t="str">
        <f t="shared" si="35"/>
        <v/>
      </c>
      <c r="H18" s="108" t="str">
        <f t="shared" si="0"/>
        <v/>
      </c>
      <c r="I18" s="108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8" t="str">
        <f t="shared" si="36"/>
        <v/>
      </c>
      <c r="N18" s="108" t="str">
        <f t="shared" si="2"/>
        <v/>
      </c>
      <c r="O18" s="108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8" t="str">
        <f t="shared" si="37"/>
        <v/>
      </c>
      <c r="T18" s="108" t="str">
        <f t="shared" si="4"/>
        <v/>
      </c>
      <c r="U18" s="108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8" t="str">
        <f t="shared" si="38"/>
        <v/>
      </c>
      <c r="Z18" s="108" t="str">
        <f t="shared" si="6"/>
        <v/>
      </c>
      <c r="AA18" s="108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8" t="str">
        <f t="shared" si="39"/>
        <v/>
      </c>
      <c r="AF18" s="108" t="str">
        <f t="shared" si="8"/>
        <v/>
      </c>
      <c r="AG18" s="108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8" t="str">
        <f t="shared" si="40"/>
        <v/>
      </c>
      <c r="AL18" s="108" t="str">
        <f t="shared" si="10"/>
        <v/>
      </c>
      <c r="AM18" s="108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8" t="str">
        <f t="shared" si="41"/>
        <v/>
      </c>
      <c r="AR18" s="108" t="str">
        <f t="shared" si="12"/>
        <v/>
      </c>
      <c r="AS18" s="108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8" t="str">
        <f t="shared" si="42"/>
        <v/>
      </c>
      <c r="AX18" s="108" t="str">
        <f t="shared" si="14"/>
        <v/>
      </c>
      <c r="AY18" s="108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8" t="str">
        <f t="shared" si="43"/>
        <v/>
      </c>
      <c r="BD18" s="108" t="str">
        <f t="shared" si="16"/>
        <v/>
      </c>
      <c r="BE18" s="108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8" t="str">
        <f t="shared" si="44"/>
        <v/>
      </c>
      <c r="BJ18" s="108" t="str">
        <f t="shared" si="18"/>
        <v/>
      </c>
      <c r="BK18" s="108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8" t="str">
        <f t="shared" si="45"/>
        <v/>
      </c>
      <c r="BP18" s="108" t="str">
        <f t="shared" si="20"/>
        <v/>
      </c>
      <c r="BQ18" s="108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8" t="str">
        <f t="shared" si="46"/>
        <v/>
      </c>
      <c r="BV18" s="108" t="str">
        <f t="shared" si="22"/>
        <v/>
      </c>
      <c r="BW18" s="108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8" t="str">
        <f t="shared" si="47"/>
        <v/>
      </c>
      <c r="CB18" s="108" t="str">
        <f t="shared" si="24"/>
        <v/>
      </c>
      <c r="CC18" s="108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8" t="str">
        <f t="shared" si="48"/>
        <v/>
      </c>
      <c r="CH18" s="108" t="str">
        <f t="shared" si="26"/>
        <v/>
      </c>
      <c r="CI18" s="108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8" t="str">
        <f t="shared" si="49"/>
        <v/>
      </c>
      <c r="CN18" s="108" t="str">
        <f t="shared" si="28"/>
        <v/>
      </c>
      <c r="CO18" s="108" t="str">
        <f t="shared" si="29"/>
        <v/>
      </c>
      <c r="CP18" s="24" t="str">
        <f t="shared" si="50"/>
        <v/>
      </c>
      <c r="CQ18" s="108" t="str">
        <f t="shared" si="30"/>
        <v/>
      </c>
      <c r="CR18" s="417" t="str">
        <f t="shared" si="51"/>
        <v/>
      </c>
      <c r="CS18" s="418" t="str">
        <f t="shared" si="31"/>
        <v/>
      </c>
      <c r="CT18" s="417" t="str">
        <f t="shared" si="52"/>
        <v/>
      </c>
      <c r="CU18" s="418" t="str">
        <f t="shared" si="32"/>
        <v/>
      </c>
      <c r="CV18" s="419" t="str">
        <f t="shared" si="53"/>
        <v/>
      </c>
      <c r="CW18" s="108" t="str">
        <f t="shared" si="33"/>
        <v/>
      </c>
      <c r="CX18" s="108" t="str">
        <f t="shared" si="34"/>
        <v/>
      </c>
      <c r="CY18" s="72"/>
    </row>
    <row r="19" spans="1:103" s="26" customFormat="1" ht="15.95" customHeight="1">
      <c r="A19" s="51">
        <v>14</v>
      </c>
      <c r="B19" s="23">
        <f>IF(คะแนนสอบ!C19="","",คะแนนสอบ!C19)</f>
        <v>2426</v>
      </c>
      <c r="C19" s="38" t="str">
        <f>IF(คะแนนสอบ!D19="","",คะแนนสอบ!D19)</f>
        <v>เด็กชายธีรดล  กรานวงษ์</v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8" t="str">
        <f t="shared" si="35"/>
        <v/>
      </c>
      <c r="H19" s="108" t="str">
        <f t="shared" si="0"/>
        <v/>
      </c>
      <c r="I19" s="108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8" t="str">
        <f t="shared" si="36"/>
        <v/>
      </c>
      <c r="N19" s="108" t="str">
        <f t="shared" si="2"/>
        <v/>
      </c>
      <c r="O19" s="108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8" t="str">
        <f t="shared" si="37"/>
        <v/>
      </c>
      <c r="T19" s="108" t="str">
        <f t="shared" si="4"/>
        <v/>
      </c>
      <c r="U19" s="108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8" t="str">
        <f t="shared" si="38"/>
        <v/>
      </c>
      <c r="Z19" s="108" t="str">
        <f t="shared" si="6"/>
        <v/>
      </c>
      <c r="AA19" s="108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8" t="str">
        <f t="shared" si="39"/>
        <v/>
      </c>
      <c r="AF19" s="108" t="str">
        <f t="shared" si="8"/>
        <v/>
      </c>
      <c r="AG19" s="108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8" t="str">
        <f t="shared" si="40"/>
        <v/>
      </c>
      <c r="AL19" s="108" t="str">
        <f t="shared" si="10"/>
        <v/>
      </c>
      <c r="AM19" s="108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8" t="str">
        <f t="shared" si="41"/>
        <v/>
      </c>
      <c r="AR19" s="108" t="str">
        <f t="shared" si="12"/>
        <v/>
      </c>
      <c r="AS19" s="108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8" t="str">
        <f t="shared" si="42"/>
        <v/>
      </c>
      <c r="AX19" s="108" t="str">
        <f t="shared" si="14"/>
        <v/>
      </c>
      <c r="AY19" s="108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8" t="str">
        <f t="shared" si="43"/>
        <v/>
      </c>
      <c r="BD19" s="108" t="str">
        <f t="shared" si="16"/>
        <v/>
      </c>
      <c r="BE19" s="108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8" t="str">
        <f t="shared" si="44"/>
        <v/>
      </c>
      <c r="BJ19" s="108" t="str">
        <f t="shared" si="18"/>
        <v/>
      </c>
      <c r="BK19" s="108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8" t="str">
        <f t="shared" si="45"/>
        <v/>
      </c>
      <c r="BP19" s="108" t="str">
        <f t="shared" si="20"/>
        <v/>
      </c>
      <c r="BQ19" s="108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8" t="str">
        <f t="shared" si="46"/>
        <v/>
      </c>
      <c r="BV19" s="108" t="str">
        <f t="shared" si="22"/>
        <v/>
      </c>
      <c r="BW19" s="108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8" t="str">
        <f t="shared" si="47"/>
        <v/>
      </c>
      <c r="CB19" s="108" t="str">
        <f t="shared" si="24"/>
        <v/>
      </c>
      <c r="CC19" s="108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8" t="str">
        <f t="shared" si="48"/>
        <v/>
      </c>
      <c r="CH19" s="108" t="str">
        <f t="shared" si="26"/>
        <v/>
      </c>
      <c r="CI19" s="108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8" t="str">
        <f t="shared" si="49"/>
        <v/>
      </c>
      <c r="CN19" s="108" t="str">
        <f t="shared" si="28"/>
        <v/>
      </c>
      <c r="CO19" s="108" t="str">
        <f t="shared" si="29"/>
        <v/>
      </c>
      <c r="CP19" s="24" t="str">
        <f t="shared" si="50"/>
        <v/>
      </c>
      <c r="CQ19" s="108" t="str">
        <f t="shared" si="30"/>
        <v/>
      </c>
      <c r="CR19" s="417" t="str">
        <f t="shared" si="51"/>
        <v/>
      </c>
      <c r="CS19" s="418" t="str">
        <f t="shared" si="31"/>
        <v/>
      </c>
      <c r="CT19" s="417" t="str">
        <f t="shared" si="52"/>
        <v/>
      </c>
      <c r="CU19" s="418" t="str">
        <f t="shared" si="32"/>
        <v/>
      </c>
      <c r="CV19" s="419" t="str">
        <f t="shared" si="53"/>
        <v/>
      </c>
      <c r="CW19" s="108" t="str">
        <f t="shared" si="33"/>
        <v/>
      </c>
      <c r="CX19" s="108" t="str">
        <f t="shared" si="34"/>
        <v/>
      </c>
      <c r="CY19" s="72"/>
    </row>
    <row r="20" spans="1:103" s="26" customFormat="1" ht="15.95" customHeight="1">
      <c r="A20" s="51">
        <v>15</v>
      </c>
      <c r="B20" s="23">
        <f>IF(คะแนนสอบ!C20="","",คะแนนสอบ!C20)</f>
        <v>2427</v>
      </c>
      <c r="C20" s="38" t="str">
        <f>IF(คะแนนสอบ!D20="","",คะแนนสอบ!D20)</f>
        <v>เด็กชายเอกรัตน์  ศุกประเสริฐ</v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8" t="str">
        <f t="shared" si="35"/>
        <v/>
      </c>
      <c r="H20" s="108" t="str">
        <f t="shared" si="0"/>
        <v/>
      </c>
      <c r="I20" s="108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8" t="str">
        <f t="shared" si="36"/>
        <v/>
      </c>
      <c r="N20" s="108" t="str">
        <f t="shared" si="2"/>
        <v/>
      </c>
      <c r="O20" s="108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8" t="str">
        <f t="shared" si="37"/>
        <v/>
      </c>
      <c r="T20" s="108" t="str">
        <f t="shared" si="4"/>
        <v/>
      </c>
      <c r="U20" s="108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8" t="str">
        <f t="shared" si="38"/>
        <v/>
      </c>
      <c r="Z20" s="108" t="str">
        <f t="shared" si="6"/>
        <v/>
      </c>
      <c r="AA20" s="108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8" t="str">
        <f t="shared" si="39"/>
        <v/>
      </c>
      <c r="AF20" s="108" t="str">
        <f t="shared" si="8"/>
        <v/>
      </c>
      <c r="AG20" s="108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8" t="str">
        <f t="shared" si="40"/>
        <v/>
      </c>
      <c r="AL20" s="108" t="str">
        <f t="shared" si="10"/>
        <v/>
      </c>
      <c r="AM20" s="108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8" t="str">
        <f t="shared" si="41"/>
        <v/>
      </c>
      <c r="AR20" s="108" t="str">
        <f t="shared" si="12"/>
        <v/>
      </c>
      <c r="AS20" s="108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8" t="str">
        <f t="shared" si="42"/>
        <v/>
      </c>
      <c r="AX20" s="108" t="str">
        <f t="shared" si="14"/>
        <v/>
      </c>
      <c r="AY20" s="108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8" t="str">
        <f t="shared" si="43"/>
        <v/>
      </c>
      <c r="BD20" s="108" t="str">
        <f t="shared" si="16"/>
        <v/>
      </c>
      <c r="BE20" s="108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8" t="str">
        <f t="shared" si="44"/>
        <v/>
      </c>
      <c r="BJ20" s="108" t="str">
        <f t="shared" si="18"/>
        <v/>
      </c>
      <c r="BK20" s="108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8" t="str">
        <f t="shared" si="45"/>
        <v/>
      </c>
      <c r="BP20" s="108" t="str">
        <f t="shared" si="20"/>
        <v/>
      </c>
      <c r="BQ20" s="108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8" t="str">
        <f t="shared" si="46"/>
        <v/>
      </c>
      <c r="BV20" s="108" t="str">
        <f t="shared" si="22"/>
        <v/>
      </c>
      <c r="BW20" s="108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8" t="str">
        <f t="shared" si="47"/>
        <v/>
      </c>
      <c r="CB20" s="108" t="str">
        <f t="shared" si="24"/>
        <v/>
      </c>
      <c r="CC20" s="108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8" t="str">
        <f t="shared" si="48"/>
        <v/>
      </c>
      <c r="CH20" s="108" t="str">
        <f t="shared" si="26"/>
        <v/>
      </c>
      <c r="CI20" s="108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8" t="str">
        <f t="shared" si="49"/>
        <v/>
      </c>
      <c r="CN20" s="108" t="str">
        <f t="shared" si="28"/>
        <v/>
      </c>
      <c r="CO20" s="108" t="str">
        <f t="shared" si="29"/>
        <v/>
      </c>
      <c r="CP20" s="24" t="str">
        <f t="shared" si="50"/>
        <v/>
      </c>
      <c r="CQ20" s="108" t="str">
        <f t="shared" si="30"/>
        <v/>
      </c>
      <c r="CR20" s="417" t="str">
        <f t="shared" si="51"/>
        <v/>
      </c>
      <c r="CS20" s="418" t="str">
        <f t="shared" si="31"/>
        <v/>
      </c>
      <c r="CT20" s="417" t="str">
        <f t="shared" si="52"/>
        <v/>
      </c>
      <c r="CU20" s="418" t="str">
        <f t="shared" si="32"/>
        <v/>
      </c>
      <c r="CV20" s="419" t="str">
        <f t="shared" si="53"/>
        <v/>
      </c>
      <c r="CW20" s="108" t="str">
        <f t="shared" si="33"/>
        <v/>
      </c>
      <c r="CX20" s="108" t="str">
        <f t="shared" si="34"/>
        <v/>
      </c>
      <c r="CY20" s="72"/>
    </row>
    <row r="21" spans="1:103" s="26" customFormat="1" ht="15.95" customHeight="1">
      <c r="A21" s="51">
        <v>16</v>
      </c>
      <c r="B21" s="23">
        <f>IF(คะแนนสอบ!C21="","",คะแนนสอบ!C21)</f>
        <v>2428</v>
      </c>
      <c r="C21" s="38" t="str">
        <f>IF(คะแนนสอบ!D21="","",คะแนนสอบ!D21)</f>
        <v>เด็กชายจารุวัฒน์  จั่นหนู</v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8" t="str">
        <f t="shared" si="35"/>
        <v/>
      </c>
      <c r="H21" s="108" t="str">
        <f t="shared" si="0"/>
        <v/>
      </c>
      <c r="I21" s="108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8" t="str">
        <f t="shared" si="36"/>
        <v/>
      </c>
      <c r="N21" s="108" t="str">
        <f t="shared" si="2"/>
        <v/>
      </c>
      <c r="O21" s="108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8" t="str">
        <f t="shared" si="37"/>
        <v/>
      </c>
      <c r="T21" s="108" t="str">
        <f t="shared" si="4"/>
        <v/>
      </c>
      <c r="U21" s="108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8" t="str">
        <f t="shared" si="38"/>
        <v/>
      </c>
      <c r="Z21" s="108" t="str">
        <f t="shared" si="6"/>
        <v/>
      </c>
      <c r="AA21" s="108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8" t="str">
        <f t="shared" si="39"/>
        <v/>
      </c>
      <c r="AF21" s="108" t="str">
        <f t="shared" si="8"/>
        <v/>
      </c>
      <c r="AG21" s="108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8" t="str">
        <f t="shared" si="40"/>
        <v/>
      </c>
      <c r="AL21" s="108" t="str">
        <f t="shared" si="10"/>
        <v/>
      </c>
      <c r="AM21" s="108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8" t="str">
        <f t="shared" si="41"/>
        <v/>
      </c>
      <c r="AR21" s="108" t="str">
        <f t="shared" si="12"/>
        <v/>
      </c>
      <c r="AS21" s="108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8" t="str">
        <f t="shared" si="42"/>
        <v/>
      </c>
      <c r="AX21" s="108" t="str">
        <f t="shared" si="14"/>
        <v/>
      </c>
      <c r="AY21" s="108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8" t="str">
        <f t="shared" si="43"/>
        <v/>
      </c>
      <c r="BD21" s="108" t="str">
        <f t="shared" si="16"/>
        <v/>
      </c>
      <c r="BE21" s="108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8" t="str">
        <f t="shared" si="44"/>
        <v/>
      </c>
      <c r="BJ21" s="108" t="str">
        <f t="shared" si="18"/>
        <v/>
      </c>
      <c r="BK21" s="108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8" t="str">
        <f t="shared" si="45"/>
        <v/>
      </c>
      <c r="BP21" s="108" t="str">
        <f t="shared" si="20"/>
        <v/>
      </c>
      <c r="BQ21" s="108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8" t="str">
        <f t="shared" si="46"/>
        <v/>
      </c>
      <c r="BV21" s="108" t="str">
        <f t="shared" si="22"/>
        <v/>
      </c>
      <c r="BW21" s="108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8" t="str">
        <f t="shared" si="47"/>
        <v/>
      </c>
      <c r="CB21" s="108" t="str">
        <f t="shared" si="24"/>
        <v/>
      </c>
      <c r="CC21" s="108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8" t="str">
        <f t="shared" si="48"/>
        <v/>
      </c>
      <c r="CH21" s="108" t="str">
        <f t="shared" si="26"/>
        <v/>
      </c>
      <c r="CI21" s="108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8" t="str">
        <f t="shared" si="49"/>
        <v/>
      </c>
      <c r="CN21" s="108" t="str">
        <f t="shared" si="28"/>
        <v/>
      </c>
      <c r="CO21" s="108" t="str">
        <f t="shared" si="29"/>
        <v/>
      </c>
      <c r="CP21" s="24" t="str">
        <f t="shared" si="50"/>
        <v/>
      </c>
      <c r="CQ21" s="108" t="str">
        <f t="shared" si="30"/>
        <v/>
      </c>
      <c r="CR21" s="417" t="str">
        <f t="shared" si="51"/>
        <v/>
      </c>
      <c r="CS21" s="418" t="str">
        <f t="shared" si="31"/>
        <v/>
      </c>
      <c r="CT21" s="417" t="str">
        <f t="shared" si="52"/>
        <v/>
      </c>
      <c r="CU21" s="418" t="str">
        <f t="shared" si="32"/>
        <v/>
      </c>
      <c r="CV21" s="419" t="str">
        <f t="shared" si="53"/>
        <v/>
      </c>
      <c r="CW21" s="108" t="str">
        <f t="shared" si="33"/>
        <v/>
      </c>
      <c r="CX21" s="108" t="str">
        <f t="shared" si="34"/>
        <v/>
      </c>
      <c r="CY21" s="72"/>
    </row>
    <row r="22" spans="1:103" s="26" customFormat="1" ht="15.95" customHeight="1">
      <c r="A22" s="51">
        <v>17</v>
      </c>
      <c r="B22" s="23">
        <f>IF(คะแนนสอบ!C22="","",คะแนนสอบ!C22)</f>
        <v>2484</v>
      </c>
      <c r="C22" s="38" t="str">
        <f>IF(คะแนนสอบ!D22="","",คะแนนสอบ!D22)</f>
        <v>เด็กหญิงกวิสรา  ยอดย้อย</v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8">
        <f t="shared" si="35"/>
        <v>210</v>
      </c>
      <c r="H22" s="108">
        <f t="shared" si="0"/>
        <v>3</v>
      </c>
      <c r="I22" s="108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8">
        <f t="shared" si="36"/>
        <v>210</v>
      </c>
      <c r="N22" s="108">
        <f t="shared" si="2"/>
        <v>3</v>
      </c>
      <c r="O22" s="108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8">
        <f t="shared" si="37"/>
        <v>210</v>
      </c>
      <c r="T22" s="108">
        <f t="shared" si="4"/>
        <v>3</v>
      </c>
      <c r="U22" s="108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8">
        <f t="shared" si="38"/>
        <v>210</v>
      </c>
      <c r="Z22" s="108">
        <f t="shared" si="6"/>
        <v>3</v>
      </c>
      <c r="AA22" s="108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8" t="str">
        <f t="shared" si="39"/>
        <v/>
      </c>
      <c r="AF22" s="108" t="str">
        <f t="shared" si="8"/>
        <v/>
      </c>
      <c r="AG22" s="108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8" t="str">
        <f t="shared" si="40"/>
        <v/>
      </c>
      <c r="AL22" s="108" t="str">
        <f t="shared" si="10"/>
        <v/>
      </c>
      <c r="AM22" s="108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8" t="str">
        <f t="shared" si="41"/>
        <v/>
      </c>
      <c r="AR22" s="108" t="str">
        <f t="shared" si="12"/>
        <v/>
      </c>
      <c r="AS22" s="108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8" t="str">
        <f t="shared" si="42"/>
        <v/>
      </c>
      <c r="AX22" s="108" t="str">
        <f t="shared" si="14"/>
        <v/>
      </c>
      <c r="AY22" s="108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8" t="str">
        <f t="shared" si="43"/>
        <v/>
      </c>
      <c r="BD22" s="108" t="str">
        <f t="shared" si="16"/>
        <v/>
      </c>
      <c r="BE22" s="108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8" t="str">
        <f t="shared" si="44"/>
        <v/>
      </c>
      <c r="BJ22" s="108" t="str">
        <f t="shared" si="18"/>
        <v/>
      </c>
      <c r="BK22" s="108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8" t="str">
        <f t="shared" si="45"/>
        <v/>
      </c>
      <c r="BP22" s="108" t="str">
        <f t="shared" si="20"/>
        <v/>
      </c>
      <c r="BQ22" s="108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8" t="str">
        <f t="shared" si="46"/>
        <v/>
      </c>
      <c r="BV22" s="108" t="str">
        <f t="shared" si="22"/>
        <v/>
      </c>
      <c r="BW22" s="108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8" t="str">
        <f t="shared" si="47"/>
        <v/>
      </c>
      <c r="CB22" s="108" t="str">
        <f t="shared" si="24"/>
        <v/>
      </c>
      <c r="CC22" s="108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8" t="str">
        <f t="shared" si="48"/>
        <v/>
      </c>
      <c r="CH22" s="108" t="str">
        <f t="shared" si="26"/>
        <v/>
      </c>
      <c r="CI22" s="108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8" t="str">
        <f t="shared" si="49"/>
        <v/>
      </c>
      <c r="CN22" s="108" t="str">
        <f t="shared" si="28"/>
        <v/>
      </c>
      <c r="CO22" s="108" t="str">
        <f t="shared" si="29"/>
        <v/>
      </c>
      <c r="CP22" s="24">
        <f t="shared" si="50"/>
        <v>22</v>
      </c>
      <c r="CQ22" s="108">
        <f t="shared" si="30"/>
        <v>0</v>
      </c>
      <c r="CR22" s="417" t="e">
        <f t="shared" si="51"/>
        <v>#DIV/0!</v>
      </c>
      <c r="CS22" s="418" t="e">
        <f t="shared" si="31"/>
        <v>#DIV/0!</v>
      </c>
      <c r="CT22" s="417" t="e">
        <f t="shared" si="52"/>
        <v>#DIV/0!</v>
      </c>
      <c r="CU22" s="418" t="e">
        <f t="shared" si="32"/>
        <v>#DIV/0!</v>
      </c>
      <c r="CV22" s="419" t="e">
        <f t="shared" si="53"/>
        <v>#DIV/0!</v>
      </c>
      <c r="CW22" s="108">
        <f t="shared" si="33"/>
        <v>0</v>
      </c>
      <c r="CX22" s="108" t="str">
        <f t="shared" si="34"/>
        <v>ไม่ผ่าน</v>
      </c>
      <c r="CY22" s="72"/>
    </row>
    <row r="23" spans="1:103" s="26" customFormat="1" ht="15.95" customHeight="1">
      <c r="A23" s="51">
        <v>18</v>
      </c>
      <c r="B23" s="23">
        <f>IF(คะแนนสอบ!C23="","",คะแนนสอบ!C23)</f>
        <v>2485</v>
      </c>
      <c r="C23" s="38" t="str">
        <f>IF(คะแนนสอบ!D23="","",คะแนนสอบ!D23)</f>
        <v>เด็กชายกิตติคุณ  สิทธิกูล</v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8">
        <f t="shared" si="35"/>
        <v>210</v>
      </c>
      <c r="H23" s="108">
        <f t="shared" si="0"/>
        <v>3</v>
      </c>
      <c r="I23" s="108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8">
        <f t="shared" si="36"/>
        <v>210</v>
      </c>
      <c r="N23" s="108">
        <f t="shared" si="2"/>
        <v>3</v>
      </c>
      <c r="O23" s="108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8">
        <f t="shared" si="37"/>
        <v>210</v>
      </c>
      <c r="T23" s="108">
        <f t="shared" si="4"/>
        <v>3</v>
      </c>
      <c r="U23" s="108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8">
        <f t="shared" si="38"/>
        <v>210</v>
      </c>
      <c r="Z23" s="108">
        <f t="shared" si="6"/>
        <v>3</v>
      </c>
      <c r="AA23" s="108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8" t="str">
        <f t="shared" si="39"/>
        <v/>
      </c>
      <c r="AF23" s="108" t="str">
        <f t="shared" si="8"/>
        <v/>
      </c>
      <c r="AG23" s="108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8" t="str">
        <f t="shared" si="40"/>
        <v/>
      </c>
      <c r="AL23" s="108" t="str">
        <f t="shared" si="10"/>
        <v/>
      </c>
      <c r="AM23" s="108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8" t="str">
        <f t="shared" si="41"/>
        <v/>
      </c>
      <c r="AR23" s="108" t="str">
        <f t="shared" si="12"/>
        <v/>
      </c>
      <c r="AS23" s="108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8" t="str">
        <f t="shared" si="42"/>
        <v/>
      </c>
      <c r="AX23" s="108" t="str">
        <f t="shared" si="14"/>
        <v/>
      </c>
      <c r="AY23" s="108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8" t="str">
        <f t="shared" si="43"/>
        <v/>
      </c>
      <c r="BD23" s="108" t="str">
        <f t="shared" si="16"/>
        <v/>
      </c>
      <c r="BE23" s="108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8" t="str">
        <f t="shared" si="44"/>
        <v/>
      </c>
      <c r="BJ23" s="108" t="str">
        <f t="shared" si="18"/>
        <v/>
      </c>
      <c r="BK23" s="108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8" t="str">
        <f t="shared" si="45"/>
        <v/>
      </c>
      <c r="BP23" s="108" t="str">
        <f t="shared" si="20"/>
        <v/>
      </c>
      <c r="BQ23" s="108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8" t="str">
        <f t="shared" si="46"/>
        <v/>
      </c>
      <c r="BV23" s="108" t="str">
        <f t="shared" si="22"/>
        <v/>
      </c>
      <c r="BW23" s="108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8" t="str">
        <f t="shared" si="47"/>
        <v/>
      </c>
      <c r="CB23" s="108" t="str">
        <f t="shared" si="24"/>
        <v/>
      </c>
      <c r="CC23" s="108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8" t="str">
        <f t="shared" si="48"/>
        <v/>
      </c>
      <c r="CH23" s="108" t="str">
        <f t="shared" si="26"/>
        <v/>
      </c>
      <c r="CI23" s="108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8" t="str">
        <f t="shared" si="49"/>
        <v/>
      </c>
      <c r="CN23" s="108" t="str">
        <f t="shared" si="28"/>
        <v/>
      </c>
      <c r="CO23" s="108" t="str">
        <f t="shared" si="29"/>
        <v/>
      </c>
      <c r="CP23" s="24">
        <f t="shared" si="50"/>
        <v>22</v>
      </c>
      <c r="CQ23" s="108">
        <f t="shared" si="30"/>
        <v>0</v>
      </c>
      <c r="CR23" s="417" t="e">
        <f t="shared" si="51"/>
        <v>#DIV/0!</v>
      </c>
      <c r="CS23" s="418" t="e">
        <f t="shared" si="31"/>
        <v>#DIV/0!</v>
      </c>
      <c r="CT23" s="417" t="e">
        <f t="shared" si="52"/>
        <v>#DIV/0!</v>
      </c>
      <c r="CU23" s="418" t="e">
        <f t="shared" si="32"/>
        <v>#DIV/0!</v>
      </c>
      <c r="CV23" s="419" t="e">
        <f t="shared" si="53"/>
        <v>#DIV/0!</v>
      </c>
      <c r="CW23" s="108">
        <f t="shared" si="33"/>
        <v>0</v>
      </c>
      <c r="CX23" s="108" t="str">
        <f t="shared" si="34"/>
        <v>ไม่ผ่าน</v>
      </c>
      <c r="CY23" s="72"/>
    </row>
    <row r="24" spans="1:103" s="26" customFormat="1" ht="15.95" customHeight="1">
      <c r="A24" s="51">
        <v>19</v>
      </c>
      <c r="B24" s="23">
        <f>IF(คะแนนสอบ!C24="","",คะแนนสอบ!C24)</f>
        <v>2486</v>
      </c>
      <c r="C24" s="38" t="str">
        <f>IF(คะแนนสอบ!D24="","",คะแนนสอบ!D24)</f>
        <v>เด็กชายปรัตถกร  พูลพิพัฒน์</v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8" t="str">
        <f t="shared" si="35"/>
        <v/>
      </c>
      <c r="H24" s="108" t="str">
        <f t="shared" si="0"/>
        <v/>
      </c>
      <c r="I24" s="108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8" t="str">
        <f t="shared" si="36"/>
        <v/>
      </c>
      <c r="N24" s="108" t="str">
        <f t="shared" si="2"/>
        <v/>
      </c>
      <c r="O24" s="108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8" t="str">
        <f t="shared" si="37"/>
        <v/>
      </c>
      <c r="T24" s="108" t="str">
        <f t="shared" si="4"/>
        <v/>
      </c>
      <c r="U24" s="108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8" t="str">
        <f t="shared" si="38"/>
        <v/>
      </c>
      <c r="Z24" s="108" t="str">
        <f t="shared" si="6"/>
        <v/>
      </c>
      <c r="AA24" s="108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8" t="str">
        <f t="shared" si="39"/>
        <v/>
      </c>
      <c r="AF24" s="108" t="str">
        <f t="shared" si="8"/>
        <v/>
      </c>
      <c r="AG24" s="108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8" t="str">
        <f t="shared" si="40"/>
        <v/>
      </c>
      <c r="AL24" s="108" t="str">
        <f t="shared" si="10"/>
        <v/>
      </c>
      <c r="AM24" s="108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8" t="str">
        <f t="shared" si="41"/>
        <v/>
      </c>
      <c r="AR24" s="108" t="str">
        <f t="shared" si="12"/>
        <v/>
      </c>
      <c r="AS24" s="108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8" t="str">
        <f t="shared" si="42"/>
        <v/>
      </c>
      <c r="AX24" s="108" t="str">
        <f t="shared" si="14"/>
        <v/>
      </c>
      <c r="AY24" s="108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8" t="str">
        <f t="shared" si="43"/>
        <v/>
      </c>
      <c r="BD24" s="108" t="str">
        <f t="shared" si="16"/>
        <v/>
      </c>
      <c r="BE24" s="108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8" t="str">
        <f t="shared" si="44"/>
        <v/>
      </c>
      <c r="BJ24" s="108" t="str">
        <f t="shared" si="18"/>
        <v/>
      </c>
      <c r="BK24" s="108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8" t="str">
        <f t="shared" si="45"/>
        <v/>
      </c>
      <c r="BP24" s="108" t="str">
        <f t="shared" si="20"/>
        <v/>
      </c>
      <c r="BQ24" s="108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8" t="str">
        <f t="shared" si="46"/>
        <v/>
      </c>
      <c r="BV24" s="108" t="str">
        <f t="shared" si="22"/>
        <v/>
      </c>
      <c r="BW24" s="108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8" t="str">
        <f t="shared" si="47"/>
        <v/>
      </c>
      <c r="CB24" s="108" t="str">
        <f t="shared" si="24"/>
        <v/>
      </c>
      <c r="CC24" s="108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8" t="str">
        <f t="shared" si="48"/>
        <v/>
      </c>
      <c r="CH24" s="108" t="str">
        <f t="shared" si="26"/>
        <v/>
      </c>
      <c r="CI24" s="108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8" t="str">
        <f t="shared" si="49"/>
        <v/>
      </c>
      <c r="CN24" s="108" t="str">
        <f t="shared" si="28"/>
        <v/>
      </c>
      <c r="CO24" s="108" t="str">
        <f t="shared" si="29"/>
        <v/>
      </c>
      <c r="CP24" s="24" t="str">
        <f t="shared" si="50"/>
        <v/>
      </c>
      <c r="CQ24" s="108" t="str">
        <f t="shared" si="30"/>
        <v/>
      </c>
      <c r="CR24" s="417" t="str">
        <f t="shared" si="51"/>
        <v/>
      </c>
      <c r="CS24" s="418" t="str">
        <f t="shared" si="31"/>
        <v/>
      </c>
      <c r="CT24" s="417" t="str">
        <f t="shared" si="52"/>
        <v/>
      </c>
      <c r="CU24" s="418" t="str">
        <f t="shared" si="32"/>
        <v/>
      </c>
      <c r="CV24" s="419" t="str">
        <f t="shared" si="53"/>
        <v/>
      </c>
      <c r="CW24" s="108" t="str">
        <f t="shared" si="33"/>
        <v/>
      </c>
      <c r="CX24" s="108" t="str">
        <f t="shared" si="34"/>
        <v/>
      </c>
      <c r="CY24" s="72"/>
    </row>
    <row r="25" spans="1:103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8" t="str">
        <f t="shared" si="35"/>
        <v/>
      </c>
      <c r="H25" s="108" t="str">
        <f t="shared" si="0"/>
        <v/>
      </c>
      <c r="I25" s="108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8" t="str">
        <f t="shared" si="36"/>
        <v/>
      </c>
      <c r="N25" s="108" t="str">
        <f t="shared" si="2"/>
        <v/>
      </c>
      <c r="O25" s="108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8" t="str">
        <f t="shared" si="37"/>
        <v/>
      </c>
      <c r="T25" s="108" t="str">
        <f t="shared" si="4"/>
        <v/>
      </c>
      <c r="U25" s="108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8" t="str">
        <f t="shared" si="38"/>
        <v/>
      </c>
      <c r="Z25" s="108" t="str">
        <f t="shared" si="6"/>
        <v/>
      </c>
      <c r="AA25" s="108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8" t="str">
        <f t="shared" si="39"/>
        <v/>
      </c>
      <c r="AF25" s="108" t="str">
        <f t="shared" si="8"/>
        <v/>
      </c>
      <c r="AG25" s="108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8" t="str">
        <f t="shared" si="40"/>
        <v/>
      </c>
      <c r="AL25" s="108" t="str">
        <f t="shared" si="10"/>
        <v/>
      </c>
      <c r="AM25" s="108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8" t="str">
        <f t="shared" si="41"/>
        <v/>
      </c>
      <c r="AR25" s="108" t="str">
        <f t="shared" si="12"/>
        <v/>
      </c>
      <c r="AS25" s="108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8" t="str">
        <f t="shared" si="42"/>
        <v/>
      </c>
      <c r="AX25" s="108" t="str">
        <f t="shared" si="14"/>
        <v/>
      </c>
      <c r="AY25" s="108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8" t="str">
        <f t="shared" si="43"/>
        <v/>
      </c>
      <c r="BD25" s="108" t="str">
        <f t="shared" si="16"/>
        <v/>
      </c>
      <c r="BE25" s="108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8" t="str">
        <f t="shared" si="44"/>
        <v/>
      </c>
      <c r="BJ25" s="108" t="str">
        <f t="shared" si="18"/>
        <v/>
      </c>
      <c r="BK25" s="108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8" t="str">
        <f t="shared" si="45"/>
        <v/>
      </c>
      <c r="BP25" s="108" t="str">
        <f t="shared" si="20"/>
        <v/>
      </c>
      <c r="BQ25" s="108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8" t="str">
        <f t="shared" si="46"/>
        <v/>
      </c>
      <c r="BV25" s="108" t="str">
        <f t="shared" si="22"/>
        <v/>
      </c>
      <c r="BW25" s="108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8" t="str">
        <f t="shared" si="47"/>
        <v/>
      </c>
      <c r="CB25" s="108" t="str">
        <f t="shared" si="24"/>
        <v/>
      </c>
      <c r="CC25" s="108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8" t="str">
        <f t="shared" si="48"/>
        <v/>
      </c>
      <c r="CH25" s="108" t="str">
        <f t="shared" si="26"/>
        <v/>
      </c>
      <c r="CI25" s="108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8" t="str">
        <f t="shared" si="49"/>
        <v/>
      </c>
      <c r="CN25" s="108" t="str">
        <f t="shared" si="28"/>
        <v/>
      </c>
      <c r="CO25" s="108" t="str">
        <f t="shared" si="29"/>
        <v/>
      </c>
      <c r="CP25" s="24" t="str">
        <f t="shared" si="50"/>
        <v/>
      </c>
      <c r="CQ25" s="108" t="str">
        <f t="shared" si="30"/>
        <v/>
      </c>
      <c r="CR25" s="417" t="str">
        <f t="shared" si="51"/>
        <v/>
      </c>
      <c r="CS25" s="418" t="str">
        <f t="shared" si="31"/>
        <v/>
      </c>
      <c r="CT25" s="417" t="str">
        <f t="shared" si="52"/>
        <v/>
      </c>
      <c r="CU25" s="418" t="str">
        <f t="shared" si="32"/>
        <v/>
      </c>
      <c r="CV25" s="419" t="str">
        <f t="shared" si="53"/>
        <v/>
      </c>
      <c r="CW25" s="108" t="str">
        <f t="shared" si="33"/>
        <v/>
      </c>
      <c r="CX25" s="108" t="str">
        <f t="shared" si="34"/>
        <v/>
      </c>
      <c r="CY25" s="72"/>
    </row>
    <row r="26" spans="1:103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8" t="str">
        <f t="shared" si="35"/>
        <v/>
      </c>
      <c r="H26" s="108" t="str">
        <f t="shared" si="0"/>
        <v/>
      </c>
      <c r="I26" s="108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8" t="str">
        <f t="shared" si="36"/>
        <v/>
      </c>
      <c r="N26" s="108" t="str">
        <f t="shared" si="2"/>
        <v/>
      </c>
      <c r="O26" s="108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8" t="str">
        <f t="shared" si="37"/>
        <v/>
      </c>
      <c r="T26" s="108" t="str">
        <f t="shared" si="4"/>
        <v/>
      </c>
      <c r="U26" s="108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8" t="str">
        <f t="shared" si="38"/>
        <v/>
      </c>
      <c r="Z26" s="108" t="str">
        <f t="shared" si="6"/>
        <v/>
      </c>
      <c r="AA26" s="108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8" t="str">
        <f t="shared" si="39"/>
        <v/>
      </c>
      <c r="AF26" s="108" t="str">
        <f t="shared" si="8"/>
        <v/>
      </c>
      <c r="AG26" s="108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8" t="str">
        <f t="shared" si="40"/>
        <v/>
      </c>
      <c r="AL26" s="108" t="str">
        <f t="shared" si="10"/>
        <v/>
      </c>
      <c r="AM26" s="108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8" t="str">
        <f t="shared" si="41"/>
        <v/>
      </c>
      <c r="AR26" s="108" t="str">
        <f t="shared" si="12"/>
        <v/>
      </c>
      <c r="AS26" s="108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8" t="str">
        <f t="shared" si="42"/>
        <v/>
      </c>
      <c r="AX26" s="108" t="str">
        <f t="shared" si="14"/>
        <v/>
      </c>
      <c r="AY26" s="108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8" t="str">
        <f t="shared" si="43"/>
        <v/>
      </c>
      <c r="BD26" s="108" t="str">
        <f t="shared" si="16"/>
        <v/>
      </c>
      <c r="BE26" s="108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8" t="str">
        <f t="shared" si="44"/>
        <v/>
      </c>
      <c r="BJ26" s="108" t="str">
        <f t="shared" si="18"/>
        <v/>
      </c>
      <c r="BK26" s="108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8" t="str">
        <f t="shared" si="45"/>
        <v/>
      </c>
      <c r="BP26" s="108" t="str">
        <f t="shared" si="20"/>
        <v/>
      </c>
      <c r="BQ26" s="108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8" t="str">
        <f t="shared" si="46"/>
        <v/>
      </c>
      <c r="BV26" s="108" t="str">
        <f t="shared" si="22"/>
        <v/>
      </c>
      <c r="BW26" s="108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8" t="str">
        <f t="shared" si="47"/>
        <v/>
      </c>
      <c r="CB26" s="108" t="str">
        <f t="shared" si="24"/>
        <v/>
      </c>
      <c r="CC26" s="108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8" t="str">
        <f t="shared" si="48"/>
        <v/>
      </c>
      <c r="CH26" s="108" t="str">
        <f t="shared" si="26"/>
        <v/>
      </c>
      <c r="CI26" s="108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8" t="str">
        <f t="shared" si="49"/>
        <v/>
      </c>
      <c r="CN26" s="108" t="str">
        <f t="shared" si="28"/>
        <v/>
      </c>
      <c r="CO26" s="108" t="str">
        <f t="shared" si="29"/>
        <v/>
      </c>
      <c r="CP26" s="24" t="str">
        <f t="shared" si="50"/>
        <v/>
      </c>
      <c r="CQ26" s="108" t="str">
        <f t="shared" si="30"/>
        <v/>
      </c>
      <c r="CR26" s="417" t="str">
        <f t="shared" si="51"/>
        <v/>
      </c>
      <c r="CS26" s="418" t="str">
        <f t="shared" si="31"/>
        <v/>
      </c>
      <c r="CT26" s="417" t="str">
        <f t="shared" si="52"/>
        <v/>
      </c>
      <c r="CU26" s="418" t="str">
        <f t="shared" si="32"/>
        <v/>
      </c>
      <c r="CV26" s="419" t="str">
        <f t="shared" si="53"/>
        <v/>
      </c>
      <c r="CW26" s="108" t="str">
        <f t="shared" si="33"/>
        <v/>
      </c>
      <c r="CX26" s="108" t="str">
        <f t="shared" si="34"/>
        <v/>
      </c>
      <c r="CY26" s="72"/>
    </row>
    <row r="27" spans="1:103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8" t="str">
        <f t="shared" si="35"/>
        <v/>
      </c>
      <c r="H27" s="108" t="str">
        <f t="shared" si="0"/>
        <v/>
      </c>
      <c r="I27" s="108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8" t="str">
        <f t="shared" si="36"/>
        <v/>
      </c>
      <c r="N27" s="108" t="str">
        <f t="shared" si="2"/>
        <v/>
      </c>
      <c r="O27" s="108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8" t="str">
        <f t="shared" si="37"/>
        <v/>
      </c>
      <c r="T27" s="108" t="str">
        <f t="shared" si="4"/>
        <v/>
      </c>
      <c r="U27" s="108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8" t="str">
        <f t="shared" si="38"/>
        <v/>
      </c>
      <c r="Z27" s="108" t="str">
        <f t="shared" si="6"/>
        <v/>
      </c>
      <c r="AA27" s="108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8" t="str">
        <f t="shared" si="39"/>
        <v/>
      </c>
      <c r="AF27" s="108" t="str">
        <f t="shared" si="8"/>
        <v/>
      </c>
      <c r="AG27" s="108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8" t="str">
        <f t="shared" si="40"/>
        <v/>
      </c>
      <c r="AL27" s="108" t="str">
        <f t="shared" si="10"/>
        <v/>
      </c>
      <c r="AM27" s="108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8" t="str">
        <f t="shared" si="41"/>
        <v/>
      </c>
      <c r="AR27" s="108" t="str">
        <f t="shared" si="12"/>
        <v/>
      </c>
      <c r="AS27" s="108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8" t="str">
        <f t="shared" si="42"/>
        <v/>
      </c>
      <c r="AX27" s="108" t="str">
        <f t="shared" si="14"/>
        <v/>
      </c>
      <c r="AY27" s="108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8" t="str">
        <f t="shared" si="43"/>
        <v/>
      </c>
      <c r="BD27" s="108" t="str">
        <f t="shared" si="16"/>
        <v/>
      </c>
      <c r="BE27" s="108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8" t="str">
        <f t="shared" si="44"/>
        <v/>
      </c>
      <c r="BJ27" s="108" t="str">
        <f t="shared" si="18"/>
        <v/>
      </c>
      <c r="BK27" s="108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8" t="str">
        <f t="shared" si="45"/>
        <v/>
      </c>
      <c r="BP27" s="108" t="str">
        <f t="shared" si="20"/>
        <v/>
      </c>
      <c r="BQ27" s="108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8" t="str">
        <f t="shared" si="46"/>
        <v/>
      </c>
      <c r="BV27" s="108" t="str">
        <f t="shared" si="22"/>
        <v/>
      </c>
      <c r="BW27" s="108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8" t="str">
        <f t="shared" si="47"/>
        <v/>
      </c>
      <c r="CB27" s="108" t="str">
        <f t="shared" si="24"/>
        <v/>
      </c>
      <c r="CC27" s="108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8" t="str">
        <f t="shared" si="48"/>
        <v/>
      </c>
      <c r="CH27" s="108" t="str">
        <f t="shared" si="26"/>
        <v/>
      </c>
      <c r="CI27" s="108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8" t="str">
        <f t="shared" si="49"/>
        <v/>
      </c>
      <c r="CN27" s="108" t="str">
        <f t="shared" si="28"/>
        <v/>
      </c>
      <c r="CO27" s="108" t="str">
        <f t="shared" si="29"/>
        <v/>
      </c>
      <c r="CP27" s="24" t="str">
        <f t="shared" si="50"/>
        <v/>
      </c>
      <c r="CQ27" s="108" t="str">
        <f t="shared" si="30"/>
        <v/>
      </c>
      <c r="CR27" s="417" t="str">
        <f t="shared" si="51"/>
        <v/>
      </c>
      <c r="CS27" s="418" t="str">
        <f t="shared" si="31"/>
        <v/>
      </c>
      <c r="CT27" s="417" t="str">
        <f t="shared" si="52"/>
        <v/>
      </c>
      <c r="CU27" s="418" t="str">
        <f t="shared" si="32"/>
        <v/>
      </c>
      <c r="CV27" s="419" t="str">
        <f t="shared" si="53"/>
        <v/>
      </c>
      <c r="CW27" s="108" t="str">
        <f t="shared" si="33"/>
        <v/>
      </c>
      <c r="CX27" s="108" t="str">
        <f t="shared" si="34"/>
        <v/>
      </c>
      <c r="CY27" s="72"/>
    </row>
    <row r="28" spans="1:103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8" t="str">
        <f t="shared" si="35"/>
        <v/>
      </c>
      <c r="H28" s="108" t="str">
        <f t="shared" si="0"/>
        <v/>
      </c>
      <c r="I28" s="108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8" t="str">
        <f t="shared" si="36"/>
        <v/>
      </c>
      <c r="N28" s="108" t="str">
        <f t="shared" si="2"/>
        <v/>
      </c>
      <c r="O28" s="108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8" t="str">
        <f t="shared" si="37"/>
        <v/>
      </c>
      <c r="T28" s="108" t="str">
        <f t="shared" si="4"/>
        <v/>
      </c>
      <c r="U28" s="108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8" t="str">
        <f t="shared" si="38"/>
        <v/>
      </c>
      <c r="Z28" s="108" t="str">
        <f t="shared" si="6"/>
        <v/>
      </c>
      <c r="AA28" s="108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8" t="str">
        <f t="shared" si="39"/>
        <v/>
      </c>
      <c r="AF28" s="108" t="str">
        <f t="shared" si="8"/>
        <v/>
      </c>
      <c r="AG28" s="108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8" t="str">
        <f t="shared" si="40"/>
        <v/>
      </c>
      <c r="AL28" s="108" t="str">
        <f t="shared" si="10"/>
        <v/>
      </c>
      <c r="AM28" s="108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8" t="str">
        <f t="shared" si="41"/>
        <v/>
      </c>
      <c r="AR28" s="108" t="str">
        <f t="shared" si="12"/>
        <v/>
      </c>
      <c r="AS28" s="108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8" t="str">
        <f t="shared" si="42"/>
        <v/>
      </c>
      <c r="AX28" s="108" t="str">
        <f t="shared" si="14"/>
        <v/>
      </c>
      <c r="AY28" s="108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8" t="str">
        <f t="shared" si="43"/>
        <v/>
      </c>
      <c r="BD28" s="108" t="str">
        <f t="shared" si="16"/>
        <v/>
      </c>
      <c r="BE28" s="108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8" t="str">
        <f t="shared" si="44"/>
        <v/>
      </c>
      <c r="BJ28" s="108" t="str">
        <f t="shared" si="18"/>
        <v/>
      </c>
      <c r="BK28" s="108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8" t="str">
        <f t="shared" si="45"/>
        <v/>
      </c>
      <c r="BP28" s="108" t="str">
        <f t="shared" si="20"/>
        <v/>
      </c>
      <c r="BQ28" s="108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8" t="str">
        <f t="shared" si="46"/>
        <v/>
      </c>
      <c r="BV28" s="108" t="str">
        <f t="shared" si="22"/>
        <v/>
      </c>
      <c r="BW28" s="108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8" t="str">
        <f t="shared" si="47"/>
        <v/>
      </c>
      <c r="CB28" s="108" t="str">
        <f t="shared" si="24"/>
        <v/>
      </c>
      <c r="CC28" s="108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8" t="str">
        <f t="shared" si="48"/>
        <v/>
      </c>
      <c r="CH28" s="108" t="str">
        <f t="shared" si="26"/>
        <v/>
      </c>
      <c r="CI28" s="108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8" t="str">
        <f t="shared" si="49"/>
        <v/>
      </c>
      <c r="CN28" s="108" t="str">
        <f t="shared" si="28"/>
        <v/>
      </c>
      <c r="CO28" s="108" t="str">
        <f t="shared" si="29"/>
        <v/>
      </c>
      <c r="CP28" s="24" t="str">
        <f t="shared" si="50"/>
        <v/>
      </c>
      <c r="CQ28" s="108" t="str">
        <f t="shared" si="30"/>
        <v/>
      </c>
      <c r="CR28" s="417" t="str">
        <f t="shared" si="51"/>
        <v/>
      </c>
      <c r="CS28" s="418" t="str">
        <f t="shared" si="31"/>
        <v/>
      </c>
      <c r="CT28" s="417" t="str">
        <f t="shared" si="52"/>
        <v/>
      </c>
      <c r="CU28" s="418" t="str">
        <f t="shared" si="32"/>
        <v/>
      </c>
      <c r="CV28" s="419" t="str">
        <f t="shared" si="53"/>
        <v/>
      </c>
      <c r="CW28" s="108" t="str">
        <f t="shared" si="33"/>
        <v/>
      </c>
      <c r="CX28" s="108" t="str">
        <f t="shared" si="34"/>
        <v/>
      </c>
      <c r="CY28" s="72"/>
    </row>
    <row r="29" spans="1:103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8" t="str">
        <f t="shared" si="35"/>
        <v/>
      </c>
      <c r="H29" s="108" t="str">
        <f t="shared" si="0"/>
        <v/>
      </c>
      <c r="I29" s="108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8" t="str">
        <f t="shared" si="36"/>
        <v/>
      </c>
      <c r="N29" s="108" t="str">
        <f t="shared" si="2"/>
        <v/>
      </c>
      <c r="O29" s="108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8" t="str">
        <f t="shared" si="37"/>
        <v/>
      </c>
      <c r="T29" s="108" t="str">
        <f t="shared" si="4"/>
        <v/>
      </c>
      <c r="U29" s="108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8" t="str">
        <f t="shared" si="38"/>
        <v/>
      </c>
      <c r="Z29" s="108" t="str">
        <f t="shared" si="6"/>
        <v/>
      </c>
      <c r="AA29" s="108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8" t="str">
        <f t="shared" si="39"/>
        <v/>
      </c>
      <c r="AF29" s="108" t="str">
        <f t="shared" si="8"/>
        <v/>
      </c>
      <c r="AG29" s="108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8" t="str">
        <f t="shared" si="40"/>
        <v/>
      </c>
      <c r="AL29" s="108" t="str">
        <f t="shared" si="10"/>
        <v/>
      </c>
      <c r="AM29" s="108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8" t="str">
        <f t="shared" si="41"/>
        <v/>
      </c>
      <c r="AR29" s="108" t="str">
        <f t="shared" si="12"/>
        <v/>
      </c>
      <c r="AS29" s="108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8" t="str">
        <f t="shared" si="42"/>
        <v/>
      </c>
      <c r="AX29" s="108" t="str">
        <f t="shared" si="14"/>
        <v/>
      </c>
      <c r="AY29" s="108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8" t="str">
        <f t="shared" si="43"/>
        <v/>
      </c>
      <c r="BD29" s="108" t="str">
        <f t="shared" si="16"/>
        <v/>
      </c>
      <c r="BE29" s="108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8" t="str">
        <f t="shared" si="44"/>
        <v/>
      </c>
      <c r="BJ29" s="108" t="str">
        <f t="shared" si="18"/>
        <v/>
      </c>
      <c r="BK29" s="108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8" t="str">
        <f t="shared" si="45"/>
        <v/>
      </c>
      <c r="BP29" s="108" t="str">
        <f t="shared" si="20"/>
        <v/>
      </c>
      <c r="BQ29" s="108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8" t="str">
        <f t="shared" si="46"/>
        <v/>
      </c>
      <c r="BV29" s="108" t="str">
        <f t="shared" si="22"/>
        <v/>
      </c>
      <c r="BW29" s="108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8" t="str">
        <f t="shared" si="47"/>
        <v/>
      </c>
      <c r="CB29" s="108" t="str">
        <f t="shared" si="24"/>
        <v/>
      </c>
      <c r="CC29" s="108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8" t="str">
        <f t="shared" si="48"/>
        <v/>
      </c>
      <c r="CH29" s="108" t="str">
        <f t="shared" si="26"/>
        <v/>
      </c>
      <c r="CI29" s="108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8" t="str">
        <f t="shared" si="49"/>
        <v/>
      </c>
      <c r="CN29" s="108" t="str">
        <f t="shared" si="28"/>
        <v/>
      </c>
      <c r="CO29" s="108" t="str">
        <f t="shared" si="29"/>
        <v/>
      </c>
      <c r="CP29" s="24" t="str">
        <f t="shared" si="50"/>
        <v/>
      </c>
      <c r="CQ29" s="108" t="str">
        <f t="shared" si="30"/>
        <v/>
      </c>
      <c r="CR29" s="417" t="str">
        <f t="shared" si="51"/>
        <v/>
      </c>
      <c r="CS29" s="418" t="str">
        <f t="shared" si="31"/>
        <v/>
      </c>
      <c r="CT29" s="417" t="str">
        <f t="shared" si="52"/>
        <v/>
      </c>
      <c r="CU29" s="418" t="str">
        <f t="shared" si="32"/>
        <v/>
      </c>
      <c r="CV29" s="419" t="str">
        <f t="shared" si="53"/>
        <v/>
      </c>
      <c r="CW29" s="108" t="str">
        <f t="shared" si="33"/>
        <v/>
      </c>
      <c r="CX29" s="108" t="str">
        <f t="shared" si="34"/>
        <v/>
      </c>
      <c r="CY29" s="72"/>
    </row>
    <row r="30" spans="1:103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8" t="str">
        <f t="shared" si="35"/>
        <v/>
      </c>
      <c r="H30" s="108" t="str">
        <f t="shared" si="0"/>
        <v/>
      </c>
      <c r="I30" s="108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8" t="str">
        <f t="shared" si="36"/>
        <v/>
      </c>
      <c r="N30" s="108" t="str">
        <f t="shared" si="2"/>
        <v/>
      </c>
      <c r="O30" s="108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8" t="str">
        <f t="shared" si="37"/>
        <v/>
      </c>
      <c r="T30" s="108" t="str">
        <f t="shared" si="4"/>
        <v/>
      </c>
      <c r="U30" s="108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8" t="str">
        <f t="shared" si="38"/>
        <v/>
      </c>
      <c r="Z30" s="108" t="str">
        <f t="shared" si="6"/>
        <v/>
      </c>
      <c r="AA30" s="108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8" t="str">
        <f t="shared" si="39"/>
        <v/>
      </c>
      <c r="AF30" s="108" t="str">
        <f t="shared" si="8"/>
        <v/>
      </c>
      <c r="AG30" s="108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8" t="str">
        <f t="shared" si="40"/>
        <v/>
      </c>
      <c r="AL30" s="108" t="str">
        <f t="shared" si="10"/>
        <v/>
      </c>
      <c r="AM30" s="108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8" t="str">
        <f t="shared" si="41"/>
        <v/>
      </c>
      <c r="AR30" s="108" t="str">
        <f t="shared" si="12"/>
        <v/>
      </c>
      <c r="AS30" s="108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8" t="str">
        <f t="shared" si="42"/>
        <v/>
      </c>
      <c r="AX30" s="108" t="str">
        <f t="shared" si="14"/>
        <v/>
      </c>
      <c r="AY30" s="108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8" t="str">
        <f t="shared" si="43"/>
        <v/>
      </c>
      <c r="BD30" s="108" t="str">
        <f t="shared" si="16"/>
        <v/>
      </c>
      <c r="BE30" s="108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8" t="str">
        <f t="shared" si="44"/>
        <v/>
      </c>
      <c r="BJ30" s="108" t="str">
        <f t="shared" si="18"/>
        <v/>
      </c>
      <c r="BK30" s="108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8" t="str">
        <f t="shared" si="45"/>
        <v/>
      </c>
      <c r="BP30" s="108" t="str">
        <f t="shared" si="20"/>
        <v/>
      </c>
      <c r="BQ30" s="108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8" t="str">
        <f t="shared" si="46"/>
        <v/>
      </c>
      <c r="BV30" s="108" t="str">
        <f t="shared" si="22"/>
        <v/>
      </c>
      <c r="BW30" s="108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8" t="str">
        <f t="shared" si="47"/>
        <v/>
      </c>
      <c r="CB30" s="108" t="str">
        <f t="shared" si="24"/>
        <v/>
      </c>
      <c r="CC30" s="108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8" t="str">
        <f t="shared" si="48"/>
        <v/>
      </c>
      <c r="CH30" s="108" t="str">
        <f t="shared" si="26"/>
        <v/>
      </c>
      <c r="CI30" s="108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8" t="str">
        <f t="shared" si="49"/>
        <v/>
      </c>
      <c r="CN30" s="108" t="str">
        <f t="shared" si="28"/>
        <v/>
      </c>
      <c r="CO30" s="108" t="str">
        <f t="shared" si="29"/>
        <v/>
      </c>
      <c r="CP30" s="24" t="str">
        <f t="shared" si="50"/>
        <v/>
      </c>
      <c r="CQ30" s="108" t="str">
        <f t="shared" si="30"/>
        <v/>
      </c>
      <c r="CR30" s="417" t="str">
        <f t="shared" si="51"/>
        <v/>
      </c>
      <c r="CS30" s="418" t="str">
        <f t="shared" si="31"/>
        <v/>
      </c>
      <c r="CT30" s="417" t="str">
        <f t="shared" si="52"/>
        <v/>
      </c>
      <c r="CU30" s="418" t="str">
        <f t="shared" si="32"/>
        <v/>
      </c>
      <c r="CV30" s="419" t="str">
        <f t="shared" si="53"/>
        <v/>
      </c>
      <c r="CW30" s="108" t="str">
        <f t="shared" si="33"/>
        <v/>
      </c>
      <c r="CX30" s="108" t="str">
        <f t="shared" si="34"/>
        <v/>
      </c>
      <c r="CY30" s="72"/>
    </row>
    <row r="31" spans="1:103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8" t="str">
        <f t="shared" si="35"/>
        <v/>
      </c>
      <c r="H31" s="108" t="str">
        <f t="shared" si="0"/>
        <v/>
      </c>
      <c r="I31" s="108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8" t="str">
        <f t="shared" si="36"/>
        <v/>
      </c>
      <c r="N31" s="108" t="str">
        <f t="shared" si="2"/>
        <v/>
      </c>
      <c r="O31" s="108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8" t="str">
        <f t="shared" si="37"/>
        <v/>
      </c>
      <c r="T31" s="108" t="str">
        <f t="shared" si="4"/>
        <v/>
      </c>
      <c r="U31" s="108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8" t="str">
        <f t="shared" si="38"/>
        <v/>
      </c>
      <c r="Z31" s="108" t="str">
        <f t="shared" si="6"/>
        <v/>
      </c>
      <c r="AA31" s="108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8" t="str">
        <f t="shared" si="39"/>
        <v/>
      </c>
      <c r="AF31" s="108" t="str">
        <f t="shared" si="8"/>
        <v/>
      </c>
      <c r="AG31" s="108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8" t="str">
        <f t="shared" si="40"/>
        <v/>
      </c>
      <c r="AL31" s="108" t="str">
        <f t="shared" si="10"/>
        <v/>
      </c>
      <c r="AM31" s="108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8" t="str">
        <f t="shared" si="41"/>
        <v/>
      </c>
      <c r="AR31" s="108" t="str">
        <f t="shared" si="12"/>
        <v/>
      </c>
      <c r="AS31" s="108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8" t="str">
        <f t="shared" si="42"/>
        <v/>
      </c>
      <c r="AX31" s="108" t="str">
        <f t="shared" si="14"/>
        <v/>
      </c>
      <c r="AY31" s="108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8" t="str">
        <f t="shared" si="43"/>
        <v/>
      </c>
      <c r="BD31" s="108" t="str">
        <f t="shared" si="16"/>
        <v/>
      </c>
      <c r="BE31" s="108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8" t="str">
        <f t="shared" si="44"/>
        <v/>
      </c>
      <c r="BJ31" s="108" t="str">
        <f t="shared" si="18"/>
        <v/>
      </c>
      <c r="BK31" s="108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8" t="str">
        <f t="shared" si="45"/>
        <v/>
      </c>
      <c r="BP31" s="108" t="str">
        <f t="shared" si="20"/>
        <v/>
      </c>
      <c r="BQ31" s="108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8" t="str">
        <f t="shared" si="46"/>
        <v/>
      </c>
      <c r="BV31" s="108" t="str">
        <f t="shared" si="22"/>
        <v/>
      </c>
      <c r="BW31" s="108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8" t="str">
        <f t="shared" si="47"/>
        <v/>
      </c>
      <c r="CB31" s="108" t="str">
        <f t="shared" si="24"/>
        <v/>
      </c>
      <c r="CC31" s="108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8" t="str">
        <f t="shared" si="48"/>
        <v/>
      </c>
      <c r="CH31" s="108" t="str">
        <f t="shared" si="26"/>
        <v/>
      </c>
      <c r="CI31" s="108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8" t="str">
        <f t="shared" si="49"/>
        <v/>
      </c>
      <c r="CN31" s="108" t="str">
        <f t="shared" si="28"/>
        <v/>
      </c>
      <c r="CO31" s="108" t="str">
        <f t="shared" si="29"/>
        <v/>
      </c>
      <c r="CP31" s="24" t="str">
        <f t="shared" si="50"/>
        <v/>
      </c>
      <c r="CQ31" s="108" t="str">
        <f t="shared" si="30"/>
        <v/>
      </c>
      <c r="CR31" s="417" t="str">
        <f t="shared" si="51"/>
        <v/>
      </c>
      <c r="CS31" s="418" t="str">
        <f t="shared" si="31"/>
        <v/>
      </c>
      <c r="CT31" s="417" t="str">
        <f t="shared" si="52"/>
        <v/>
      </c>
      <c r="CU31" s="418" t="str">
        <f t="shared" si="32"/>
        <v/>
      </c>
      <c r="CV31" s="419" t="str">
        <f t="shared" si="53"/>
        <v/>
      </c>
      <c r="CW31" s="108" t="str">
        <f t="shared" si="33"/>
        <v/>
      </c>
      <c r="CX31" s="108" t="str">
        <f t="shared" si="34"/>
        <v/>
      </c>
      <c r="CY31" s="72"/>
    </row>
    <row r="32" spans="1:103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8" t="str">
        <f t="shared" si="35"/>
        <v/>
      </c>
      <c r="H32" s="108" t="str">
        <f t="shared" si="0"/>
        <v/>
      </c>
      <c r="I32" s="108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8" t="str">
        <f t="shared" si="36"/>
        <v/>
      </c>
      <c r="N32" s="108" t="str">
        <f t="shared" si="2"/>
        <v/>
      </c>
      <c r="O32" s="108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8" t="str">
        <f t="shared" si="37"/>
        <v/>
      </c>
      <c r="T32" s="108" t="str">
        <f t="shared" si="4"/>
        <v/>
      </c>
      <c r="U32" s="108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8" t="str">
        <f t="shared" si="38"/>
        <v/>
      </c>
      <c r="Z32" s="108" t="str">
        <f t="shared" si="6"/>
        <v/>
      </c>
      <c r="AA32" s="108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8" t="str">
        <f t="shared" si="39"/>
        <v/>
      </c>
      <c r="AF32" s="108" t="str">
        <f t="shared" si="8"/>
        <v/>
      </c>
      <c r="AG32" s="108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8" t="str">
        <f t="shared" si="40"/>
        <v/>
      </c>
      <c r="AL32" s="108" t="str">
        <f t="shared" si="10"/>
        <v/>
      </c>
      <c r="AM32" s="108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8" t="str">
        <f t="shared" si="41"/>
        <v/>
      </c>
      <c r="AR32" s="108" t="str">
        <f t="shared" si="12"/>
        <v/>
      </c>
      <c r="AS32" s="108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8" t="str">
        <f t="shared" si="42"/>
        <v/>
      </c>
      <c r="AX32" s="108" t="str">
        <f t="shared" si="14"/>
        <v/>
      </c>
      <c r="AY32" s="108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8" t="str">
        <f t="shared" si="43"/>
        <v/>
      </c>
      <c r="BD32" s="108" t="str">
        <f t="shared" si="16"/>
        <v/>
      </c>
      <c r="BE32" s="108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8" t="str">
        <f t="shared" si="44"/>
        <v/>
      </c>
      <c r="BJ32" s="108" t="str">
        <f t="shared" si="18"/>
        <v/>
      </c>
      <c r="BK32" s="108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8" t="str">
        <f t="shared" si="45"/>
        <v/>
      </c>
      <c r="BP32" s="108" t="str">
        <f t="shared" si="20"/>
        <v/>
      </c>
      <c r="BQ32" s="108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8" t="str">
        <f t="shared" si="46"/>
        <v/>
      </c>
      <c r="BV32" s="108" t="str">
        <f t="shared" si="22"/>
        <v/>
      </c>
      <c r="BW32" s="108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8" t="str">
        <f t="shared" si="47"/>
        <v/>
      </c>
      <c r="CB32" s="108" t="str">
        <f t="shared" si="24"/>
        <v/>
      </c>
      <c r="CC32" s="108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8" t="str">
        <f t="shared" si="48"/>
        <v/>
      </c>
      <c r="CH32" s="108" t="str">
        <f t="shared" si="26"/>
        <v/>
      </c>
      <c r="CI32" s="108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8" t="str">
        <f t="shared" si="49"/>
        <v/>
      </c>
      <c r="CN32" s="108" t="str">
        <f t="shared" si="28"/>
        <v/>
      </c>
      <c r="CO32" s="108" t="str">
        <f t="shared" si="29"/>
        <v/>
      </c>
      <c r="CP32" s="24" t="str">
        <f t="shared" si="50"/>
        <v/>
      </c>
      <c r="CQ32" s="108" t="str">
        <f t="shared" si="30"/>
        <v/>
      </c>
      <c r="CR32" s="417" t="str">
        <f t="shared" si="51"/>
        <v/>
      </c>
      <c r="CS32" s="418" t="str">
        <f t="shared" si="31"/>
        <v/>
      </c>
      <c r="CT32" s="417" t="str">
        <f t="shared" si="52"/>
        <v/>
      </c>
      <c r="CU32" s="418" t="str">
        <f t="shared" si="32"/>
        <v/>
      </c>
      <c r="CV32" s="419" t="str">
        <f t="shared" si="53"/>
        <v/>
      </c>
      <c r="CW32" s="108" t="str">
        <f t="shared" si="33"/>
        <v/>
      </c>
      <c r="CX32" s="108" t="str">
        <f t="shared" si="34"/>
        <v/>
      </c>
      <c r="CY32" s="72"/>
    </row>
    <row r="33" spans="1:103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8" t="str">
        <f t="shared" si="35"/>
        <v/>
      </c>
      <c r="H33" s="108" t="str">
        <f t="shared" si="0"/>
        <v/>
      </c>
      <c r="I33" s="108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8" t="str">
        <f t="shared" si="36"/>
        <v/>
      </c>
      <c r="N33" s="108" t="str">
        <f t="shared" si="2"/>
        <v/>
      </c>
      <c r="O33" s="108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8" t="str">
        <f t="shared" si="37"/>
        <v/>
      </c>
      <c r="T33" s="108" t="str">
        <f t="shared" si="4"/>
        <v/>
      </c>
      <c r="U33" s="108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8" t="str">
        <f t="shared" si="38"/>
        <v/>
      </c>
      <c r="Z33" s="108" t="str">
        <f t="shared" si="6"/>
        <v/>
      </c>
      <c r="AA33" s="108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8" t="str">
        <f t="shared" si="39"/>
        <v/>
      </c>
      <c r="AF33" s="108" t="str">
        <f t="shared" si="8"/>
        <v/>
      </c>
      <c r="AG33" s="108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8" t="str">
        <f t="shared" si="40"/>
        <v/>
      </c>
      <c r="AL33" s="108" t="str">
        <f t="shared" si="10"/>
        <v/>
      </c>
      <c r="AM33" s="108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8" t="str">
        <f t="shared" si="41"/>
        <v/>
      </c>
      <c r="AR33" s="108" t="str">
        <f t="shared" si="12"/>
        <v/>
      </c>
      <c r="AS33" s="108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8" t="str">
        <f t="shared" si="42"/>
        <v/>
      </c>
      <c r="AX33" s="108" t="str">
        <f t="shared" si="14"/>
        <v/>
      </c>
      <c r="AY33" s="108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8" t="str">
        <f t="shared" si="43"/>
        <v/>
      </c>
      <c r="BD33" s="108" t="str">
        <f t="shared" si="16"/>
        <v/>
      </c>
      <c r="BE33" s="108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8" t="str">
        <f t="shared" si="44"/>
        <v/>
      </c>
      <c r="BJ33" s="108" t="str">
        <f t="shared" si="18"/>
        <v/>
      </c>
      <c r="BK33" s="108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8" t="str">
        <f t="shared" si="45"/>
        <v/>
      </c>
      <c r="BP33" s="108" t="str">
        <f t="shared" si="20"/>
        <v/>
      </c>
      <c r="BQ33" s="108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8" t="str">
        <f t="shared" si="46"/>
        <v/>
      </c>
      <c r="BV33" s="108" t="str">
        <f t="shared" si="22"/>
        <v/>
      </c>
      <c r="BW33" s="108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8" t="str">
        <f t="shared" si="47"/>
        <v/>
      </c>
      <c r="CB33" s="108" t="str">
        <f t="shared" si="24"/>
        <v/>
      </c>
      <c r="CC33" s="108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8" t="str">
        <f t="shared" si="48"/>
        <v/>
      </c>
      <c r="CH33" s="108" t="str">
        <f t="shared" si="26"/>
        <v/>
      </c>
      <c r="CI33" s="108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8" t="str">
        <f t="shared" si="49"/>
        <v/>
      </c>
      <c r="CN33" s="108" t="str">
        <f t="shared" si="28"/>
        <v/>
      </c>
      <c r="CO33" s="108" t="str">
        <f t="shared" si="29"/>
        <v/>
      </c>
      <c r="CP33" s="24" t="str">
        <f t="shared" si="50"/>
        <v/>
      </c>
      <c r="CQ33" s="108" t="str">
        <f t="shared" si="30"/>
        <v/>
      </c>
      <c r="CR33" s="417" t="str">
        <f t="shared" si="51"/>
        <v/>
      </c>
      <c r="CS33" s="418" t="str">
        <f t="shared" si="31"/>
        <v/>
      </c>
      <c r="CT33" s="417" t="str">
        <f t="shared" si="52"/>
        <v/>
      </c>
      <c r="CU33" s="418" t="str">
        <f t="shared" si="32"/>
        <v/>
      </c>
      <c r="CV33" s="419" t="str">
        <f t="shared" si="53"/>
        <v/>
      </c>
      <c r="CW33" s="108" t="str">
        <f t="shared" si="33"/>
        <v/>
      </c>
      <c r="CX33" s="108" t="str">
        <f t="shared" si="34"/>
        <v/>
      </c>
      <c r="CY33" s="72"/>
    </row>
    <row r="34" spans="1:103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8" t="str">
        <f t="shared" si="35"/>
        <v/>
      </c>
      <c r="H34" s="108" t="str">
        <f t="shared" si="0"/>
        <v/>
      </c>
      <c r="I34" s="108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8" t="str">
        <f t="shared" si="36"/>
        <v/>
      </c>
      <c r="N34" s="108" t="str">
        <f t="shared" si="2"/>
        <v/>
      </c>
      <c r="O34" s="108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8" t="str">
        <f t="shared" si="37"/>
        <v/>
      </c>
      <c r="T34" s="108" t="str">
        <f t="shared" si="4"/>
        <v/>
      </c>
      <c r="U34" s="108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8" t="str">
        <f t="shared" si="38"/>
        <v/>
      </c>
      <c r="Z34" s="108" t="str">
        <f t="shared" si="6"/>
        <v/>
      </c>
      <c r="AA34" s="108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8" t="str">
        <f t="shared" si="39"/>
        <v/>
      </c>
      <c r="AF34" s="108" t="str">
        <f t="shared" si="8"/>
        <v/>
      </c>
      <c r="AG34" s="108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8" t="str">
        <f t="shared" si="40"/>
        <v/>
      </c>
      <c r="AL34" s="108" t="str">
        <f t="shared" si="10"/>
        <v/>
      </c>
      <c r="AM34" s="108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8" t="str">
        <f t="shared" si="41"/>
        <v/>
      </c>
      <c r="AR34" s="108" t="str">
        <f t="shared" si="12"/>
        <v/>
      </c>
      <c r="AS34" s="108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8" t="str">
        <f t="shared" si="42"/>
        <v/>
      </c>
      <c r="AX34" s="108" t="str">
        <f t="shared" si="14"/>
        <v/>
      </c>
      <c r="AY34" s="108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8" t="str">
        <f t="shared" si="43"/>
        <v/>
      </c>
      <c r="BD34" s="108" t="str">
        <f t="shared" si="16"/>
        <v/>
      </c>
      <c r="BE34" s="108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8" t="str">
        <f t="shared" si="44"/>
        <v/>
      </c>
      <c r="BJ34" s="108" t="str">
        <f t="shared" si="18"/>
        <v/>
      </c>
      <c r="BK34" s="108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8" t="str">
        <f t="shared" si="45"/>
        <v/>
      </c>
      <c r="BP34" s="108" t="str">
        <f t="shared" si="20"/>
        <v/>
      </c>
      <c r="BQ34" s="108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8" t="str">
        <f t="shared" si="46"/>
        <v/>
      </c>
      <c r="BV34" s="108" t="str">
        <f t="shared" si="22"/>
        <v/>
      </c>
      <c r="BW34" s="108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8" t="str">
        <f t="shared" si="47"/>
        <v/>
      </c>
      <c r="CB34" s="108" t="str">
        <f t="shared" si="24"/>
        <v/>
      </c>
      <c r="CC34" s="108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8" t="str">
        <f t="shared" si="48"/>
        <v/>
      </c>
      <c r="CH34" s="108" t="str">
        <f t="shared" si="26"/>
        <v/>
      </c>
      <c r="CI34" s="108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8" t="str">
        <f t="shared" si="49"/>
        <v/>
      </c>
      <c r="CN34" s="108" t="str">
        <f t="shared" si="28"/>
        <v/>
      </c>
      <c r="CO34" s="108" t="str">
        <f t="shared" si="29"/>
        <v/>
      </c>
      <c r="CP34" s="24" t="str">
        <f t="shared" si="50"/>
        <v/>
      </c>
      <c r="CQ34" s="108" t="str">
        <f t="shared" si="30"/>
        <v/>
      </c>
      <c r="CR34" s="417" t="str">
        <f t="shared" si="51"/>
        <v/>
      </c>
      <c r="CS34" s="418" t="str">
        <f t="shared" si="31"/>
        <v/>
      </c>
      <c r="CT34" s="417" t="str">
        <f t="shared" si="52"/>
        <v/>
      </c>
      <c r="CU34" s="418" t="str">
        <f t="shared" si="32"/>
        <v/>
      </c>
      <c r="CV34" s="419" t="str">
        <f t="shared" si="53"/>
        <v/>
      </c>
      <c r="CW34" s="108" t="str">
        <f t="shared" si="33"/>
        <v/>
      </c>
      <c r="CX34" s="108" t="str">
        <f t="shared" si="34"/>
        <v/>
      </c>
      <c r="CY34" s="72"/>
    </row>
    <row r="35" spans="1:103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8" t="str">
        <f t="shared" si="35"/>
        <v/>
      </c>
      <c r="H35" s="108" t="str">
        <f t="shared" si="0"/>
        <v/>
      </c>
      <c r="I35" s="108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8" t="str">
        <f t="shared" si="36"/>
        <v/>
      </c>
      <c r="N35" s="108" t="str">
        <f t="shared" si="2"/>
        <v/>
      </c>
      <c r="O35" s="108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8" t="str">
        <f t="shared" si="37"/>
        <v/>
      </c>
      <c r="T35" s="108" t="str">
        <f t="shared" si="4"/>
        <v/>
      </c>
      <c r="U35" s="108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8" t="str">
        <f t="shared" si="38"/>
        <v/>
      </c>
      <c r="Z35" s="108" t="str">
        <f t="shared" si="6"/>
        <v/>
      </c>
      <c r="AA35" s="108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8" t="str">
        <f t="shared" si="39"/>
        <v/>
      </c>
      <c r="AF35" s="108" t="str">
        <f t="shared" si="8"/>
        <v/>
      </c>
      <c r="AG35" s="108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8" t="str">
        <f t="shared" si="40"/>
        <v/>
      </c>
      <c r="AL35" s="108" t="str">
        <f t="shared" si="10"/>
        <v/>
      </c>
      <c r="AM35" s="108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8" t="str">
        <f t="shared" si="41"/>
        <v/>
      </c>
      <c r="AR35" s="108" t="str">
        <f t="shared" si="12"/>
        <v/>
      </c>
      <c r="AS35" s="108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8" t="str">
        <f t="shared" si="42"/>
        <v/>
      </c>
      <c r="AX35" s="108" t="str">
        <f t="shared" si="14"/>
        <v/>
      </c>
      <c r="AY35" s="108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8" t="str">
        <f t="shared" si="43"/>
        <v/>
      </c>
      <c r="BD35" s="108" t="str">
        <f t="shared" si="16"/>
        <v/>
      </c>
      <c r="BE35" s="108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8" t="str">
        <f t="shared" si="44"/>
        <v/>
      </c>
      <c r="BJ35" s="108" t="str">
        <f t="shared" si="18"/>
        <v/>
      </c>
      <c r="BK35" s="108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8" t="str">
        <f t="shared" si="45"/>
        <v/>
      </c>
      <c r="BP35" s="108" t="str">
        <f t="shared" si="20"/>
        <v/>
      </c>
      <c r="BQ35" s="108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8" t="str">
        <f t="shared" si="46"/>
        <v/>
      </c>
      <c r="BV35" s="108" t="str">
        <f t="shared" si="22"/>
        <v/>
      </c>
      <c r="BW35" s="108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8" t="str">
        <f t="shared" si="47"/>
        <v/>
      </c>
      <c r="CB35" s="108" t="str">
        <f t="shared" si="24"/>
        <v/>
      </c>
      <c r="CC35" s="108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8" t="str">
        <f t="shared" si="48"/>
        <v/>
      </c>
      <c r="CH35" s="108" t="str">
        <f t="shared" si="26"/>
        <v/>
      </c>
      <c r="CI35" s="108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8" t="str">
        <f t="shared" si="49"/>
        <v/>
      </c>
      <c r="CN35" s="108" t="str">
        <f t="shared" si="28"/>
        <v/>
      </c>
      <c r="CO35" s="108" t="str">
        <f t="shared" si="29"/>
        <v/>
      </c>
      <c r="CP35" s="24" t="str">
        <f t="shared" si="50"/>
        <v/>
      </c>
      <c r="CQ35" s="108" t="str">
        <f t="shared" si="30"/>
        <v/>
      </c>
      <c r="CR35" s="417" t="str">
        <f t="shared" si="51"/>
        <v/>
      </c>
      <c r="CS35" s="418" t="str">
        <f t="shared" si="31"/>
        <v/>
      </c>
      <c r="CT35" s="417" t="str">
        <f t="shared" si="52"/>
        <v/>
      </c>
      <c r="CU35" s="418" t="str">
        <f t="shared" si="32"/>
        <v/>
      </c>
      <c r="CV35" s="419" t="str">
        <f t="shared" si="53"/>
        <v/>
      </c>
      <c r="CW35" s="108" t="str">
        <f t="shared" si="33"/>
        <v/>
      </c>
      <c r="CX35" s="108" t="str">
        <f t="shared" si="34"/>
        <v/>
      </c>
      <c r="CY35" s="72"/>
    </row>
    <row r="36" spans="1:103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8" t="str">
        <f t="shared" si="35"/>
        <v/>
      </c>
      <c r="H36" s="108" t="str">
        <f t="shared" si="0"/>
        <v/>
      </c>
      <c r="I36" s="108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8" t="str">
        <f t="shared" si="36"/>
        <v/>
      </c>
      <c r="N36" s="108" t="str">
        <f t="shared" si="2"/>
        <v/>
      </c>
      <c r="O36" s="108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8" t="str">
        <f t="shared" si="37"/>
        <v/>
      </c>
      <c r="T36" s="108" t="str">
        <f t="shared" si="4"/>
        <v/>
      </c>
      <c r="U36" s="108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8" t="str">
        <f t="shared" si="38"/>
        <v/>
      </c>
      <c r="Z36" s="108" t="str">
        <f t="shared" si="6"/>
        <v/>
      </c>
      <c r="AA36" s="108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8" t="str">
        <f t="shared" si="39"/>
        <v/>
      </c>
      <c r="AF36" s="108" t="str">
        <f t="shared" si="8"/>
        <v/>
      </c>
      <c r="AG36" s="108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8" t="str">
        <f t="shared" si="40"/>
        <v/>
      </c>
      <c r="AL36" s="108" t="str">
        <f t="shared" si="10"/>
        <v/>
      </c>
      <c r="AM36" s="108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8" t="str">
        <f t="shared" si="41"/>
        <v/>
      </c>
      <c r="AR36" s="108" t="str">
        <f t="shared" si="12"/>
        <v/>
      </c>
      <c r="AS36" s="108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8" t="str">
        <f t="shared" si="42"/>
        <v/>
      </c>
      <c r="AX36" s="108" t="str">
        <f t="shared" si="14"/>
        <v/>
      </c>
      <c r="AY36" s="108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8" t="str">
        <f t="shared" si="43"/>
        <v/>
      </c>
      <c r="BD36" s="108" t="str">
        <f t="shared" si="16"/>
        <v/>
      </c>
      <c r="BE36" s="108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8" t="str">
        <f t="shared" si="44"/>
        <v/>
      </c>
      <c r="BJ36" s="108" t="str">
        <f t="shared" si="18"/>
        <v/>
      </c>
      <c r="BK36" s="108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8" t="str">
        <f t="shared" si="45"/>
        <v/>
      </c>
      <c r="BP36" s="108" t="str">
        <f t="shared" si="20"/>
        <v/>
      </c>
      <c r="BQ36" s="108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8" t="str">
        <f t="shared" si="46"/>
        <v/>
      </c>
      <c r="BV36" s="108" t="str">
        <f t="shared" si="22"/>
        <v/>
      </c>
      <c r="BW36" s="108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8" t="str">
        <f t="shared" si="47"/>
        <v/>
      </c>
      <c r="CB36" s="108" t="str">
        <f t="shared" si="24"/>
        <v/>
      </c>
      <c r="CC36" s="108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8" t="str">
        <f t="shared" si="48"/>
        <v/>
      </c>
      <c r="CH36" s="108" t="str">
        <f t="shared" si="26"/>
        <v/>
      </c>
      <c r="CI36" s="108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8" t="str">
        <f t="shared" si="49"/>
        <v/>
      </c>
      <c r="CN36" s="108" t="str">
        <f t="shared" si="28"/>
        <v/>
      </c>
      <c r="CO36" s="108" t="str">
        <f t="shared" si="29"/>
        <v/>
      </c>
      <c r="CP36" s="24" t="str">
        <f t="shared" si="50"/>
        <v/>
      </c>
      <c r="CQ36" s="108" t="str">
        <f t="shared" si="30"/>
        <v/>
      </c>
      <c r="CR36" s="417" t="str">
        <f t="shared" si="51"/>
        <v/>
      </c>
      <c r="CS36" s="418" t="str">
        <f t="shared" si="31"/>
        <v/>
      </c>
      <c r="CT36" s="417" t="str">
        <f t="shared" si="52"/>
        <v/>
      </c>
      <c r="CU36" s="418" t="str">
        <f t="shared" si="32"/>
        <v/>
      </c>
      <c r="CV36" s="419" t="str">
        <f t="shared" si="53"/>
        <v/>
      </c>
      <c r="CW36" s="108" t="str">
        <f t="shared" si="33"/>
        <v/>
      </c>
      <c r="CX36" s="108" t="str">
        <f t="shared" si="34"/>
        <v/>
      </c>
      <c r="CY36" s="72"/>
    </row>
    <row r="37" spans="1:103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8" t="str">
        <f t="shared" si="35"/>
        <v/>
      </c>
      <c r="H37" s="108" t="str">
        <f t="shared" si="0"/>
        <v/>
      </c>
      <c r="I37" s="108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8" t="str">
        <f t="shared" si="36"/>
        <v/>
      </c>
      <c r="N37" s="108" t="str">
        <f t="shared" si="2"/>
        <v/>
      </c>
      <c r="O37" s="108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8" t="str">
        <f t="shared" si="37"/>
        <v/>
      </c>
      <c r="T37" s="108" t="str">
        <f t="shared" si="4"/>
        <v/>
      </c>
      <c r="U37" s="108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8" t="str">
        <f t="shared" si="38"/>
        <v/>
      </c>
      <c r="Z37" s="108" t="str">
        <f t="shared" si="6"/>
        <v/>
      </c>
      <c r="AA37" s="108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8" t="str">
        <f t="shared" si="39"/>
        <v/>
      </c>
      <c r="AF37" s="108" t="str">
        <f t="shared" si="8"/>
        <v/>
      </c>
      <c r="AG37" s="108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8" t="str">
        <f t="shared" si="40"/>
        <v/>
      </c>
      <c r="AL37" s="108" t="str">
        <f t="shared" si="10"/>
        <v/>
      </c>
      <c r="AM37" s="108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8" t="str">
        <f t="shared" si="41"/>
        <v/>
      </c>
      <c r="AR37" s="108" t="str">
        <f t="shared" si="12"/>
        <v/>
      </c>
      <c r="AS37" s="108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8" t="str">
        <f t="shared" si="42"/>
        <v/>
      </c>
      <c r="AX37" s="108" t="str">
        <f t="shared" si="14"/>
        <v/>
      </c>
      <c r="AY37" s="108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8" t="str">
        <f t="shared" si="43"/>
        <v/>
      </c>
      <c r="BD37" s="108" t="str">
        <f t="shared" si="16"/>
        <v/>
      </c>
      <c r="BE37" s="108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8" t="str">
        <f t="shared" si="44"/>
        <v/>
      </c>
      <c r="BJ37" s="108" t="str">
        <f t="shared" si="18"/>
        <v/>
      </c>
      <c r="BK37" s="108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8" t="str">
        <f t="shared" si="45"/>
        <v/>
      </c>
      <c r="BP37" s="108" t="str">
        <f t="shared" si="20"/>
        <v/>
      </c>
      <c r="BQ37" s="108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8" t="str">
        <f t="shared" si="46"/>
        <v/>
      </c>
      <c r="BV37" s="108" t="str">
        <f t="shared" si="22"/>
        <v/>
      </c>
      <c r="BW37" s="108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8" t="str">
        <f t="shared" si="47"/>
        <v/>
      </c>
      <c r="CB37" s="108" t="str">
        <f t="shared" si="24"/>
        <v/>
      </c>
      <c r="CC37" s="108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8" t="str">
        <f t="shared" si="48"/>
        <v/>
      </c>
      <c r="CH37" s="108" t="str">
        <f t="shared" si="26"/>
        <v/>
      </c>
      <c r="CI37" s="108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8" t="str">
        <f t="shared" si="49"/>
        <v/>
      </c>
      <c r="CN37" s="108" t="str">
        <f t="shared" si="28"/>
        <v/>
      </c>
      <c r="CO37" s="108" t="str">
        <f t="shared" si="29"/>
        <v/>
      </c>
      <c r="CP37" s="24" t="str">
        <f t="shared" si="50"/>
        <v/>
      </c>
      <c r="CQ37" s="108" t="str">
        <f t="shared" si="30"/>
        <v/>
      </c>
      <c r="CR37" s="417" t="str">
        <f t="shared" si="51"/>
        <v/>
      </c>
      <c r="CS37" s="418" t="str">
        <f t="shared" si="31"/>
        <v/>
      </c>
      <c r="CT37" s="417" t="str">
        <f t="shared" si="52"/>
        <v/>
      </c>
      <c r="CU37" s="418" t="str">
        <f t="shared" si="32"/>
        <v/>
      </c>
      <c r="CV37" s="419" t="str">
        <f t="shared" si="53"/>
        <v/>
      </c>
      <c r="CW37" s="108" t="str">
        <f t="shared" si="33"/>
        <v/>
      </c>
      <c r="CX37" s="108" t="str">
        <f t="shared" si="34"/>
        <v/>
      </c>
      <c r="CY37" s="72"/>
    </row>
    <row r="38" spans="1:103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8" t="str">
        <f t="shared" si="35"/>
        <v/>
      </c>
      <c r="H38" s="108" t="str">
        <f t="shared" si="0"/>
        <v/>
      </c>
      <c r="I38" s="108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8" t="str">
        <f t="shared" si="36"/>
        <v/>
      </c>
      <c r="N38" s="108" t="str">
        <f t="shared" si="2"/>
        <v/>
      </c>
      <c r="O38" s="108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8" t="str">
        <f t="shared" si="37"/>
        <v/>
      </c>
      <c r="T38" s="108" t="str">
        <f t="shared" si="4"/>
        <v/>
      </c>
      <c r="U38" s="108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8" t="str">
        <f t="shared" si="38"/>
        <v/>
      </c>
      <c r="Z38" s="108" t="str">
        <f t="shared" si="6"/>
        <v/>
      </c>
      <c r="AA38" s="108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8" t="str">
        <f t="shared" si="39"/>
        <v/>
      </c>
      <c r="AF38" s="108" t="str">
        <f t="shared" si="8"/>
        <v/>
      </c>
      <c r="AG38" s="108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8" t="str">
        <f t="shared" si="40"/>
        <v/>
      </c>
      <c r="AL38" s="108" t="str">
        <f t="shared" si="10"/>
        <v/>
      </c>
      <c r="AM38" s="108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8" t="str">
        <f t="shared" si="41"/>
        <v/>
      </c>
      <c r="AR38" s="108" t="str">
        <f t="shared" si="12"/>
        <v/>
      </c>
      <c r="AS38" s="108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8" t="str">
        <f t="shared" si="42"/>
        <v/>
      </c>
      <c r="AX38" s="108" t="str">
        <f t="shared" si="14"/>
        <v/>
      </c>
      <c r="AY38" s="108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8" t="str">
        <f t="shared" si="43"/>
        <v/>
      </c>
      <c r="BD38" s="108" t="str">
        <f t="shared" si="16"/>
        <v/>
      </c>
      <c r="BE38" s="108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8" t="str">
        <f t="shared" si="44"/>
        <v/>
      </c>
      <c r="BJ38" s="108" t="str">
        <f t="shared" si="18"/>
        <v/>
      </c>
      <c r="BK38" s="108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8" t="str">
        <f t="shared" si="45"/>
        <v/>
      </c>
      <c r="BP38" s="108" t="str">
        <f t="shared" si="20"/>
        <v/>
      </c>
      <c r="BQ38" s="108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8" t="str">
        <f t="shared" si="46"/>
        <v/>
      </c>
      <c r="BV38" s="108" t="str">
        <f t="shared" si="22"/>
        <v/>
      </c>
      <c r="BW38" s="108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8" t="str">
        <f t="shared" si="47"/>
        <v/>
      </c>
      <c r="CB38" s="108" t="str">
        <f t="shared" si="24"/>
        <v/>
      </c>
      <c r="CC38" s="108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8" t="str">
        <f t="shared" si="48"/>
        <v/>
      </c>
      <c r="CH38" s="108" t="str">
        <f t="shared" si="26"/>
        <v/>
      </c>
      <c r="CI38" s="108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8" t="str">
        <f t="shared" si="49"/>
        <v/>
      </c>
      <c r="CN38" s="108" t="str">
        <f t="shared" si="28"/>
        <v/>
      </c>
      <c r="CO38" s="108" t="str">
        <f t="shared" si="29"/>
        <v/>
      </c>
      <c r="CP38" s="24" t="str">
        <f t="shared" si="50"/>
        <v/>
      </c>
      <c r="CQ38" s="108" t="str">
        <f t="shared" si="30"/>
        <v/>
      </c>
      <c r="CR38" s="417" t="str">
        <f t="shared" si="51"/>
        <v/>
      </c>
      <c r="CS38" s="418" t="str">
        <f t="shared" si="31"/>
        <v/>
      </c>
      <c r="CT38" s="417" t="str">
        <f t="shared" si="52"/>
        <v/>
      </c>
      <c r="CU38" s="418" t="str">
        <f t="shared" si="32"/>
        <v/>
      </c>
      <c r="CV38" s="419" t="str">
        <f t="shared" si="53"/>
        <v/>
      </c>
      <c r="CW38" s="108" t="str">
        <f t="shared" ref="CW38:CW55" si="54">IF(CP38="","",VLOOKUP(CP38,grad03,5,TRUE))</f>
        <v/>
      </c>
      <c r="CX38" s="108" t="str">
        <f t="shared" ref="CX38:CX55" si="55">IF(CP38="","",VLOOKUP(CP38,grad03,4,TRUE))</f>
        <v/>
      </c>
      <c r="CY38" s="72"/>
    </row>
    <row r="39" spans="1:103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8" t="str">
        <f t="shared" si="35"/>
        <v/>
      </c>
      <c r="H39" s="108" t="str">
        <f t="shared" si="0"/>
        <v/>
      </c>
      <c r="I39" s="108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8" t="str">
        <f t="shared" si="36"/>
        <v/>
      </c>
      <c r="N39" s="108" t="str">
        <f t="shared" si="2"/>
        <v/>
      </c>
      <c r="O39" s="108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8" t="str">
        <f t="shared" si="37"/>
        <v/>
      </c>
      <c r="T39" s="108" t="str">
        <f t="shared" si="4"/>
        <v/>
      </c>
      <c r="U39" s="108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8" t="str">
        <f t="shared" si="38"/>
        <v/>
      </c>
      <c r="Z39" s="108" t="str">
        <f t="shared" si="6"/>
        <v/>
      </c>
      <c r="AA39" s="108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8" t="str">
        <f t="shared" si="39"/>
        <v/>
      </c>
      <c r="AF39" s="108" t="str">
        <f t="shared" si="8"/>
        <v/>
      </c>
      <c r="AG39" s="108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8" t="str">
        <f t="shared" si="40"/>
        <v/>
      </c>
      <c r="AL39" s="108" t="str">
        <f t="shared" si="10"/>
        <v/>
      </c>
      <c r="AM39" s="108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8" t="str">
        <f t="shared" si="41"/>
        <v/>
      </c>
      <c r="AR39" s="108" t="str">
        <f t="shared" si="12"/>
        <v/>
      </c>
      <c r="AS39" s="108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8" t="str">
        <f t="shared" si="42"/>
        <v/>
      </c>
      <c r="AX39" s="108" t="str">
        <f t="shared" si="14"/>
        <v/>
      </c>
      <c r="AY39" s="108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8" t="str">
        <f t="shared" si="43"/>
        <v/>
      </c>
      <c r="BD39" s="108" t="str">
        <f t="shared" si="16"/>
        <v/>
      </c>
      <c r="BE39" s="108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8" t="str">
        <f t="shared" si="44"/>
        <v/>
      </c>
      <c r="BJ39" s="108" t="str">
        <f t="shared" si="18"/>
        <v/>
      </c>
      <c r="BK39" s="108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8" t="str">
        <f t="shared" si="45"/>
        <v/>
      </c>
      <c r="BP39" s="108" t="str">
        <f t="shared" si="20"/>
        <v/>
      </c>
      <c r="BQ39" s="108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8" t="str">
        <f t="shared" si="46"/>
        <v/>
      </c>
      <c r="BV39" s="108" t="str">
        <f t="shared" si="22"/>
        <v/>
      </c>
      <c r="BW39" s="108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8" t="str">
        <f t="shared" si="47"/>
        <v/>
      </c>
      <c r="CB39" s="108" t="str">
        <f t="shared" si="24"/>
        <v/>
      </c>
      <c r="CC39" s="108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8" t="str">
        <f t="shared" si="48"/>
        <v/>
      </c>
      <c r="CH39" s="108" t="str">
        <f t="shared" si="26"/>
        <v/>
      </c>
      <c r="CI39" s="108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8" t="str">
        <f t="shared" si="49"/>
        <v/>
      </c>
      <c r="CN39" s="108" t="str">
        <f t="shared" si="28"/>
        <v/>
      </c>
      <c r="CO39" s="108" t="str">
        <f t="shared" si="29"/>
        <v/>
      </c>
      <c r="CP39" s="24" t="str">
        <f t="shared" si="50"/>
        <v/>
      </c>
      <c r="CQ39" s="108" t="str">
        <f t="shared" si="30"/>
        <v/>
      </c>
      <c r="CR39" s="417" t="str">
        <f t="shared" si="51"/>
        <v/>
      </c>
      <c r="CS39" s="418" t="str">
        <f t="shared" si="31"/>
        <v/>
      </c>
      <c r="CT39" s="417" t="str">
        <f t="shared" si="52"/>
        <v/>
      </c>
      <c r="CU39" s="418" t="str">
        <f t="shared" si="32"/>
        <v/>
      </c>
      <c r="CV39" s="419" t="str">
        <f t="shared" si="53"/>
        <v/>
      </c>
      <c r="CW39" s="108" t="str">
        <f t="shared" si="54"/>
        <v/>
      </c>
      <c r="CX39" s="108" t="str">
        <f t="shared" si="55"/>
        <v/>
      </c>
      <c r="CY39" s="72"/>
    </row>
    <row r="40" spans="1:103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8" t="str">
        <f t="shared" si="35"/>
        <v/>
      </c>
      <c r="H40" s="108" t="str">
        <f t="shared" si="0"/>
        <v/>
      </c>
      <c r="I40" s="108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8" t="str">
        <f t="shared" si="36"/>
        <v/>
      </c>
      <c r="N40" s="108" t="str">
        <f t="shared" si="2"/>
        <v/>
      </c>
      <c r="O40" s="108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8" t="str">
        <f t="shared" si="37"/>
        <v/>
      </c>
      <c r="T40" s="108" t="str">
        <f t="shared" si="4"/>
        <v/>
      </c>
      <c r="U40" s="108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8" t="str">
        <f t="shared" si="38"/>
        <v/>
      </c>
      <c r="Z40" s="108" t="str">
        <f t="shared" si="6"/>
        <v/>
      </c>
      <c r="AA40" s="108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8" t="str">
        <f t="shared" si="39"/>
        <v/>
      </c>
      <c r="AF40" s="108" t="str">
        <f t="shared" si="8"/>
        <v/>
      </c>
      <c r="AG40" s="108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8" t="str">
        <f t="shared" si="40"/>
        <v/>
      </c>
      <c r="AL40" s="108" t="str">
        <f t="shared" si="10"/>
        <v/>
      </c>
      <c r="AM40" s="108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8" t="str">
        <f t="shared" si="41"/>
        <v/>
      </c>
      <c r="AR40" s="108" t="str">
        <f t="shared" si="12"/>
        <v/>
      </c>
      <c r="AS40" s="108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8" t="str">
        <f t="shared" si="42"/>
        <v/>
      </c>
      <c r="AX40" s="108" t="str">
        <f t="shared" si="14"/>
        <v/>
      </c>
      <c r="AY40" s="108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8" t="str">
        <f t="shared" si="43"/>
        <v/>
      </c>
      <c r="BD40" s="108" t="str">
        <f t="shared" si="16"/>
        <v/>
      </c>
      <c r="BE40" s="108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8" t="str">
        <f t="shared" si="44"/>
        <v/>
      </c>
      <c r="BJ40" s="108" t="str">
        <f t="shared" si="18"/>
        <v/>
      </c>
      <c r="BK40" s="108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8" t="str">
        <f t="shared" si="45"/>
        <v/>
      </c>
      <c r="BP40" s="108" t="str">
        <f t="shared" si="20"/>
        <v/>
      </c>
      <c r="BQ40" s="108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8" t="str">
        <f t="shared" si="46"/>
        <v/>
      </c>
      <c r="BV40" s="108" t="str">
        <f t="shared" si="22"/>
        <v/>
      </c>
      <c r="BW40" s="108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8" t="str">
        <f t="shared" si="47"/>
        <v/>
      </c>
      <c r="CB40" s="108" t="str">
        <f t="shared" si="24"/>
        <v/>
      </c>
      <c r="CC40" s="108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8" t="str">
        <f t="shared" si="48"/>
        <v/>
      </c>
      <c r="CH40" s="108" t="str">
        <f t="shared" si="26"/>
        <v/>
      </c>
      <c r="CI40" s="108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8" t="str">
        <f t="shared" si="49"/>
        <v/>
      </c>
      <c r="CN40" s="108" t="str">
        <f t="shared" si="28"/>
        <v/>
      </c>
      <c r="CO40" s="108" t="str">
        <f t="shared" si="29"/>
        <v/>
      </c>
      <c r="CP40" s="24" t="str">
        <f t="shared" si="50"/>
        <v/>
      </c>
      <c r="CQ40" s="108" t="str">
        <f t="shared" si="30"/>
        <v/>
      </c>
      <c r="CR40" s="417" t="str">
        <f t="shared" si="51"/>
        <v/>
      </c>
      <c r="CS40" s="418" t="str">
        <f t="shared" si="31"/>
        <v/>
      </c>
      <c r="CT40" s="417" t="str">
        <f t="shared" si="52"/>
        <v/>
      </c>
      <c r="CU40" s="418" t="str">
        <f t="shared" si="32"/>
        <v/>
      </c>
      <c r="CV40" s="419" t="str">
        <f t="shared" si="53"/>
        <v/>
      </c>
      <c r="CW40" s="108" t="str">
        <f t="shared" si="54"/>
        <v/>
      </c>
      <c r="CX40" s="108" t="str">
        <f t="shared" si="55"/>
        <v/>
      </c>
      <c r="CY40" s="72"/>
    </row>
    <row r="41" spans="1:103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8" t="str">
        <f t="shared" si="35"/>
        <v/>
      </c>
      <c r="H41" s="108" t="str">
        <f t="shared" si="0"/>
        <v/>
      </c>
      <c r="I41" s="108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8" t="str">
        <f t="shared" si="36"/>
        <v/>
      </c>
      <c r="N41" s="108" t="str">
        <f t="shared" si="2"/>
        <v/>
      </c>
      <c r="O41" s="108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8" t="str">
        <f t="shared" si="37"/>
        <v/>
      </c>
      <c r="T41" s="108" t="str">
        <f t="shared" si="4"/>
        <v/>
      </c>
      <c r="U41" s="108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8" t="str">
        <f t="shared" si="38"/>
        <v/>
      </c>
      <c r="Z41" s="108" t="str">
        <f t="shared" si="6"/>
        <v/>
      </c>
      <c r="AA41" s="108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8" t="str">
        <f t="shared" si="39"/>
        <v/>
      </c>
      <c r="AF41" s="108" t="str">
        <f t="shared" si="8"/>
        <v/>
      </c>
      <c r="AG41" s="108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8" t="str">
        <f t="shared" si="40"/>
        <v/>
      </c>
      <c r="AL41" s="108" t="str">
        <f t="shared" si="10"/>
        <v/>
      </c>
      <c r="AM41" s="108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8" t="str">
        <f t="shared" si="41"/>
        <v/>
      </c>
      <c r="AR41" s="108" t="str">
        <f t="shared" si="12"/>
        <v/>
      </c>
      <c r="AS41" s="108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8" t="str">
        <f t="shared" si="42"/>
        <v/>
      </c>
      <c r="AX41" s="108" t="str">
        <f t="shared" si="14"/>
        <v/>
      </c>
      <c r="AY41" s="108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8" t="str">
        <f t="shared" si="43"/>
        <v/>
      </c>
      <c r="BD41" s="108" t="str">
        <f t="shared" si="16"/>
        <v/>
      </c>
      <c r="BE41" s="108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8" t="str">
        <f t="shared" si="44"/>
        <v/>
      </c>
      <c r="BJ41" s="108" t="str">
        <f t="shared" si="18"/>
        <v/>
      </c>
      <c r="BK41" s="108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8" t="str">
        <f t="shared" si="45"/>
        <v/>
      </c>
      <c r="BP41" s="108" t="str">
        <f t="shared" si="20"/>
        <v/>
      </c>
      <c r="BQ41" s="108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8" t="str">
        <f t="shared" si="46"/>
        <v/>
      </c>
      <c r="BV41" s="108" t="str">
        <f t="shared" si="22"/>
        <v/>
      </c>
      <c r="BW41" s="108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8" t="str">
        <f t="shared" si="47"/>
        <v/>
      </c>
      <c r="CB41" s="108" t="str">
        <f t="shared" si="24"/>
        <v/>
      </c>
      <c r="CC41" s="108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8" t="str">
        <f t="shared" si="48"/>
        <v/>
      </c>
      <c r="CH41" s="108" t="str">
        <f t="shared" si="26"/>
        <v/>
      </c>
      <c r="CI41" s="108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8" t="str">
        <f t="shared" si="49"/>
        <v/>
      </c>
      <c r="CN41" s="108" t="str">
        <f t="shared" si="28"/>
        <v/>
      </c>
      <c r="CO41" s="108" t="str">
        <f t="shared" si="29"/>
        <v/>
      </c>
      <c r="CP41" s="24" t="str">
        <f t="shared" si="50"/>
        <v/>
      </c>
      <c r="CQ41" s="108" t="str">
        <f t="shared" si="30"/>
        <v/>
      </c>
      <c r="CR41" s="417" t="str">
        <f t="shared" si="51"/>
        <v/>
      </c>
      <c r="CS41" s="418" t="str">
        <f t="shared" si="31"/>
        <v/>
      </c>
      <c r="CT41" s="417" t="str">
        <f t="shared" si="52"/>
        <v/>
      </c>
      <c r="CU41" s="418" t="str">
        <f t="shared" si="32"/>
        <v/>
      </c>
      <c r="CV41" s="419" t="str">
        <f t="shared" si="53"/>
        <v/>
      </c>
      <c r="CW41" s="108" t="str">
        <f t="shared" si="54"/>
        <v/>
      </c>
      <c r="CX41" s="108" t="str">
        <f t="shared" si="55"/>
        <v/>
      </c>
      <c r="CY41" s="72"/>
    </row>
    <row r="42" spans="1:103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8" t="str">
        <f t="shared" si="35"/>
        <v/>
      </c>
      <c r="H42" s="108" t="str">
        <f t="shared" si="0"/>
        <v/>
      </c>
      <c r="I42" s="108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8" t="str">
        <f t="shared" si="36"/>
        <v/>
      </c>
      <c r="N42" s="108" t="str">
        <f t="shared" si="2"/>
        <v/>
      </c>
      <c r="O42" s="108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8" t="str">
        <f t="shared" si="37"/>
        <v/>
      </c>
      <c r="T42" s="108" t="str">
        <f t="shared" si="4"/>
        <v/>
      </c>
      <c r="U42" s="108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8" t="str">
        <f t="shared" si="38"/>
        <v/>
      </c>
      <c r="Z42" s="108" t="str">
        <f t="shared" si="6"/>
        <v/>
      </c>
      <c r="AA42" s="108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8" t="str">
        <f t="shared" si="39"/>
        <v/>
      </c>
      <c r="AF42" s="108" t="str">
        <f t="shared" si="8"/>
        <v/>
      </c>
      <c r="AG42" s="108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8" t="str">
        <f t="shared" si="40"/>
        <v/>
      </c>
      <c r="AL42" s="108" t="str">
        <f t="shared" si="10"/>
        <v/>
      </c>
      <c r="AM42" s="108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8" t="str">
        <f t="shared" si="41"/>
        <v/>
      </c>
      <c r="AR42" s="108" t="str">
        <f t="shared" si="12"/>
        <v/>
      </c>
      <c r="AS42" s="108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8" t="str">
        <f t="shared" si="42"/>
        <v/>
      </c>
      <c r="AX42" s="108" t="str">
        <f t="shared" si="14"/>
        <v/>
      </c>
      <c r="AY42" s="108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8" t="str">
        <f t="shared" si="43"/>
        <v/>
      </c>
      <c r="BD42" s="108" t="str">
        <f t="shared" si="16"/>
        <v/>
      </c>
      <c r="BE42" s="108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8" t="str">
        <f t="shared" si="44"/>
        <v/>
      </c>
      <c r="BJ42" s="108" t="str">
        <f t="shared" si="18"/>
        <v/>
      </c>
      <c r="BK42" s="108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8" t="str">
        <f t="shared" si="45"/>
        <v/>
      </c>
      <c r="BP42" s="108" t="str">
        <f t="shared" si="20"/>
        <v/>
      </c>
      <c r="BQ42" s="108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8" t="str">
        <f t="shared" si="46"/>
        <v/>
      </c>
      <c r="BV42" s="108" t="str">
        <f t="shared" si="22"/>
        <v/>
      </c>
      <c r="BW42" s="108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8" t="str">
        <f t="shared" si="47"/>
        <v/>
      </c>
      <c r="CB42" s="108" t="str">
        <f t="shared" si="24"/>
        <v/>
      </c>
      <c r="CC42" s="108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8" t="str">
        <f t="shared" si="48"/>
        <v/>
      </c>
      <c r="CH42" s="108" t="str">
        <f t="shared" si="26"/>
        <v/>
      </c>
      <c r="CI42" s="108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8" t="str">
        <f t="shared" si="49"/>
        <v/>
      </c>
      <c r="CN42" s="108" t="str">
        <f t="shared" si="28"/>
        <v/>
      </c>
      <c r="CO42" s="108" t="str">
        <f t="shared" si="29"/>
        <v/>
      </c>
      <c r="CP42" s="24" t="str">
        <f t="shared" si="50"/>
        <v/>
      </c>
      <c r="CQ42" s="108" t="str">
        <f t="shared" si="30"/>
        <v/>
      </c>
      <c r="CR42" s="417" t="str">
        <f t="shared" si="51"/>
        <v/>
      </c>
      <c r="CS42" s="418" t="str">
        <f t="shared" si="31"/>
        <v/>
      </c>
      <c r="CT42" s="417" t="str">
        <f t="shared" si="52"/>
        <v/>
      </c>
      <c r="CU42" s="418" t="str">
        <f t="shared" si="32"/>
        <v/>
      </c>
      <c r="CV42" s="419" t="str">
        <f t="shared" si="53"/>
        <v/>
      </c>
      <c r="CW42" s="108" t="str">
        <f t="shared" si="54"/>
        <v/>
      </c>
      <c r="CX42" s="108" t="str">
        <f t="shared" si="55"/>
        <v/>
      </c>
      <c r="CY42" s="72"/>
    </row>
    <row r="43" spans="1:103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8" t="str">
        <f t="shared" si="35"/>
        <v/>
      </c>
      <c r="H43" s="108" t="str">
        <f t="shared" si="0"/>
        <v/>
      </c>
      <c r="I43" s="108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8" t="str">
        <f t="shared" si="36"/>
        <v/>
      </c>
      <c r="N43" s="108" t="str">
        <f t="shared" si="2"/>
        <v/>
      </c>
      <c r="O43" s="108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8" t="str">
        <f t="shared" si="37"/>
        <v/>
      </c>
      <c r="T43" s="108" t="str">
        <f t="shared" si="4"/>
        <v/>
      </c>
      <c r="U43" s="108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8" t="str">
        <f t="shared" si="38"/>
        <v/>
      </c>
      <c r="Z43" s="108" t="str">
        <f t="shared" si="6"/>
        <v/>
      </c>
      <c r="AA43" s="108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8" t="str">
        <f t="shared" si="39"/>
        <v/>
      </c>
      <c r="AF43" s="108" t="str">
        <f t="shared" si="8"/>
        <v/>
      </c>
      <c r="AG43" s="108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8" t="str">
        <f t="shared" si="40"/>
        <v/>
      </c>
      <c r="AL43" s="108" t="str">
        <f t="shared" si="10"/>
        <v/>
      </c>
      <c r="AM43" s="108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8" t="str">
        <f t="shared" si="41"/>
        <v/>
      </c>
      <c r="AR43" s="108" t="str">
        <f t="shared" si="12"/>
        <v/>
      </c>
      <c r="AS43" s="108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8" t="str">
        <f t="shared" si="42"/>
        <v/>
      </c>
      <c r="AX43" s="108" t="str">
        <f t="shared" si="14"/>
        <v/>
      </c>
      <c r="AY43" s="108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8" t="str">
        <f t="shared" si="43"/>
        <v/>
      </c>
      <c r="BD43" s="108" t="str">
        <f t="shared" si="16"/>
        <v/>
      </c>
      <c r="BE43" s="108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8" t="str">
        <f t="shared" si="44"/>
        <v/>
      </c>
      <c r="BJ43" s="108" t="str">
        <f t="shared" si="18"/>
        <v/>
      </c>
      <c r="BK43" s="108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8" t="str">
        <f t="shared" si="45"/>
        <v/>
      </c>
      <c r="BP43" s="108" t="str">
        <f t="shared" si="20"/>
        <v/>
      </c>
      <c r="BQ43" s="108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8" t="str">
        <f t="shared" si="46"/>
        <v/>
      </c>
      <c r="BV43" s="108" t="str">
        <f t="shared" si="22"/>
        <v/>
      </c>
      <c r="BW43" s="108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8" t="str">
        <f t="shared" si="47"/>
        <v/>
      </c>
      <c r="CB43" s="108" t="str">
        <f t="shared" si="24"/>
        <v/>
      </c>
      <c r="CC43" s="108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8" t="str">
        <f t="shared" si="48"/>
        <v/>
      </c>
      <c r="CH43" s="108" t="str">
        <f t="shared" si="26"/>
        <v/>
      </c>
      <c r="CI43" s="108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8" t="str">
        <f t="shared" si="49"/>
        <v/>
      </c>
      <c r="CN43" s="108" t="str">
        <f t="shared" si="28"/>
        <v/>
      </c>
      <c r="CO43" s="108" t="str">
        <f t="shared" si="29"/>
        <v/>
      </c>
      <c r="CP43" s="24" t="str">
        <f t="shared" si="50"/>
        <v/>
      </c>
      <c r="CQ43" s="108" t="str">
        <f t="shared" si="30"/>
        <v/>
      </c>
      <c r="CR43" s="417" t="str">
        <f t="shared" si="51"/>
        <v/>
      </c>
      <c r="CS43" s="418" t="str">
        <f t="shared" si="31"/>
        <v/>
      </c>
      <c r="CT43" s="417" t="str">
        <f t="shared" si="52"/>
        <v/>
      </c>
      <c r="CU43" s="418" t="str">
        <f t="shared" si="32"/>
        <v/>
      </c>
      <c r="CV43" s="419" t="str">
        <f t="shared" si="53"/>
        <v/>
      </c>
      <c r="CW43" s="108" t="str">
        <f t="shared" si="54"/>
        <v/>
      </c>
      <c r="CX43" s="108" t="str">
        <f t="shared" si="55"/>
        <v/>
      </c>
      <c r="CY43" s="72"/>
    </row>
    <row r="44" spans="1:103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8" t="str">
        <f t="shared" si="35"/>
        <v/>
      </c>
      <c r="H44" s="108" t="str">
        <f t="shared" si="0"/>
        <v/>
      </c>
      <c r="I44" s="108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8" t="str">
        <f t="shared" si="36"/>
        <v/>
      </c>
      <c r="N44" s="108" t="str">
        <f t="shared" si="2"/>
        <v/>
      </c>
      <c r="O44" s="108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8" t="str">
        <f t="shared" si="37"/>
        <v/>
      </c>
      <c r="T44" s="108" t="str">
        <f t="shared" si="4"/>
        <v/>
      </c>
      <c r="U44" s="108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8" t="str">
        <f t="shared" si="38"/>
        <v/>
      </c>
      <c r="Z44" s="108" t="str">
        <f t="shared" si="6"/>
        <v/>
      </c>
      <c r="AA44" s="108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8" t="str">
        <f t="shared" si="39"/>
        <v/>
      </c>
      <c r="AF44" s="108" t="str">
        <f t="shared" si="8"/>
        <v/>
      </c>
      <c r="AG44" s="108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8" t="str">
        <f t="shared" si="40"/>
        <v/>
      </c>
      <c r="AL44" s="108" t="str">
        <f t="shared" si="10"/>
        <v/>
      </c>
      <c r="AM44" s="108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8" t="str">
        <f t="shared" si="41"/>
        <v/>
      </c>
      <c r="AR44" s="108" t="str">
        <f t="shared" si="12"/>
        <v/>
      </c>
      <c r="AS44" s="108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8" t="str">
        <f t="shared" si="42"/>
        <v/>
      </c>
      <c r="AX44" s="108" t="str">
        <f t="shared" si="14"/>
        <v/>
      </c>
      <c r="AY44" s="108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8" t="str">
        <f t="shared" si="43"/>
        <v/>
      </c>
      <c r="BD44" s="108" t="str">
        <f t="shared" si="16"/>
        <v/>
      </c>
      <c r="BE44" s="108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8" t="str">
        <f t="shared" si="44"/>
        <v/>
      </c>
      <c r="BJ44" s="108" t="str">
        <f t="shared" si="18"/>
        <v/>
      </c>
      <c r="BK44" s="108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8" t="str">
        <f t="shared" si="45"/>
        <v/>
      </c>
      <c r="BP44" s="108" t="str">
        <f t="shared" si="20"/>
        <v/>
      </c>
      <c r="BQ44" s="108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8" t="str">
        <f t="shared" si="46"/>
        <v/>
      </c>
      <c r="BV44" s="108" t="str">
        <f t="shared" si="22"/>
        <v/>
      </c>
      <c r="BW44" s="108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8" t="str">
        <f t="shared" si="47"/>
        <v/>
      </c>
      <c r="CB44" s="108" t="str">
        <f t="shared" si="24"/>
        <v/>
      </c>
      <c r="CC44" s="108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8" t="str">
        <f t="shared" si="48"/>
        <v/>
      </c>
      <c r="CH44" s="108" t="str">
        <f t="shared" si="26"/>
        <v/>
      </c>
      <c r="CI44" s="108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8" t="str">
        <f t="shared" si="49"/>
        <v/>
      </c>
      <c r="CN44" s="108" t="str">
        <f t="shared" si="28"/>
        <v/>
      </c>
      <c r="CO44" s="108" t="str">
        <f t="shared" si="29"/>
        <v/>
      </c>
      <c r="CP44" s="24" t="str">
        <f t="shared" si="50"/>
        <v/>
      </c>
      <c r="CQ44" s="108" t="str">
        <f t="shared" si="30"/>
        <v/>
      </c>
      <c r="CR44" s="417" t="str">
        <f t="shared" si="51"/>
        <v/>
      </c>
      <c r="CS44" s="418" t="str">
        <f t="shared" si="31"/>
        <v/>
      </c>
      <c r="CT44" s="417" t="str">
        <f t="shared" si="52"/>
        <v/>
      </c>
      <c r="CU44" s="418" t="str">
        <f t="shared" si="32"/>
        <v/>
      </c>
      <c r="CV44" s="419" t="str">
        <f t="shared" si="53"/>
        <v/>
      </c>
      <c r="CW44" s="108" t="str">
        <f t="shared" si="54"/>
        <v/>
      </c>
      <c r="CX44" s="108" t="str">
        <f t="shared" si="55"/>
        <v/>
      </c>
      <c r="CY44" s="72"/>
    </row>
    <row r="45" spans="1:103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8" t="str">
        <f t="shared" si="35"/>
        <v/>
      </c>
      <c r="H45" s="108" t="str">
        <f t="shared" si="0"/>
        <v/>
      </c>
      <c r="I45" s="108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8" t="str">
        <f t="shared" si="36"/>
        <v/>
      </c>
      <c r="N45" s="108" t="str">
        <f t="shared" si="2"/>
        <v/>
      </c>
      <c r="O45" s="108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8" t="str">
        <f t="shared" si="37"/>
        <v/>
      </c>
      <c r="T45" s="108" t="str">
        <f t="shared" si="4"/>
        <v/>
      </c>
      <c r="U45" s="108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8" t="str">
        <f t="shared" si="38"/>
        <v/>
      </c>
      <c r="Z45" s="108" t="str">
        <f t="shared" si="6"/>
        <v/>
      </c>
      <c r="AA45" s="108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8" t="str">
        <f t="shared" si="39"/>
        <v/>
      </c>
      <c r="AF45" s="108" t="str">
        <f t="shared" si="8"/>
        <v/>
      </c>
      <c r="AG45" s="108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8" t="str">
        <f t="shared" si="40"/>
        <v/>
      </c>
      <c r="AL45" s="108" t="str">
        <f t="shared" si="10"/>
        <v/>
      </c>
      <c r="AM45" s="108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8" t="str">
        <f t="shared" si="41"/>
        <v/>
      </c>
      <c r="AR45" s="108" t="str">
        <f t="shared" si="12"/>
        <v/>
      </c>
      <c r="AS45" s="108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8" t="str">
        <f t="shared" si="42"/>
        <v/>
      </c>
      <c r="AX45" s="108" t="str">
        <f t="shared" si="14"/>
        <v/>
      </c>
      <c r="AY45" s="108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8" t="str">
        <f t="shared" si="43"/>
        <v/>
      </c>
      <c r="BD45" s="108" t="str">
        <f t="shared" si="16"/>
        <v/>
      </c>
      <c r="BE45" s="108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8" t="str">
        <f t="shared" si="44"/>
        <v/>
      </c>
      <c r="BJ45" s="108" t="str">
        <f t="shared" si="18"/>
        <v/>
      </c>
      <c r="BK45" s="108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8" t="str">
        <f t="shared" si="45"/>
        <v/>
      </c>
      <c r="BP45" s="108" t="str">
        <f t="shared" si="20"/>
        <v/>
      </c>
      <c r="BQ45" s="108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8" t="str">
        <f t="shared" si="46"/>
        <v/>
      </c>
      <c r="BV45" s="108" t="str">
        <f t="shared" si="22"/>
        <v/>
      </c>
      <c r="BW45" s="108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8" t="str">
        <f t="shared" si="47"/>
        <v/>
      </c>
      <c r="CB45" s="108" t="str">
        <f t="shared" si="24"/>
        <v/>
      </c>
      <c r="CC45" s="108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8" t="str">
        <f t="shared" si="48"/>
        <v/>
      </c>
      <c r="CH45" s="108" t="str">
        <f t="shared" si="26"/>
        <v/>
      </c>
      <c r="CI45" s="108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8" t="str">
        <f t="shared" si="49"/>
        <v/>
      </c>
      <c r="CN45" s="108" t="str">
        <f t="shared" si="28"/>
        <v/>
      </c>
      <c r="CO45" s="108" t="str">
        <f t="shared" si="29"/>
        <v/>
      </c>
      <c r="CP45" s="24" t="str">
        <f t="shared" si="50"/>
        <v/>
      </c>
      <c r="CQ45" s="108" t="str">
        <f t="shared" si="30"/>
        <v/>
      </c>
      <c r="CR45" s="417" t="str">
        <f t="shared" si="51"/>
        <v/>
      </c>
      <c r="CS45" s="418" t="str">
        <f t="shared" si="31"/>
        <v/>
      </c>
      <c r="CT45" s="417" t="str">
        <f t="shared" si="52"/>
        <v/>
      </c>
      <c r="CU45" s="418" t="str">
        <f t="shared" si="32"/>
        <v/>
      </c>
      <c r="CV45" s="419" t="str">
        <f t="shared" si="53"/>
        <v/>
      </c>
      <c r="CW45" s="108" t="str">
        <f t="shared" si="54"/>
        <v/>
      </c>
      <c r="CX45" s="108" t="str">
        <f t="shared" si="55"/>
        <v/>
      </c>
      <c r="CY45" s="72"/>
    </row>
    <row r="46" spans="1:103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8" t="str">
        <f t="shared" si="35"/>
        <v/>
      </c>
      <c r="H46" s="108" t="str">
        <f t="shared" si="0"/>
        <v/>
      </c>
      <c r="I46" s="108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8" t="str">
        <f t="shared" si="36"/>
        <v/>
      </c>
      <c r="N46" s="108" t="str">
        <f t="shared" si="2"/>
        <v/>
      </c>
      <c r="O46" s="108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8" t="str">
        <f t="shared" si="37"/>
        <v/>
      </c>
      <c r="T46" s="108" t="str">
        <f t="shared" si="4"/>
        <v/>
      </c>
      <c r="U46" s="108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8" t="str">
        <f t="shared" si="38"/>
        <v/>
      </c>
      <c r="Z46" s="108" t="str">
        <f t="shared" si="6"/>
        <v/>
      </c>
      <c r="AA46" s="108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8" t="str">
        <f t="shared" si="39"/>
        <v/>
      </c>
      <c r="AF46" s="108" t="str">
        <f t="shared" si="8"/>
        <v/>
      </c>
      <c r="AG46" s="108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8" t="str">
        <f t="shared" si="40"/>
        <v/>
      </c>
      <c r="AL46" s="108" t="str">
        <f t="shared" si="10"/>
        <v/>
      </c>
      <c r="AM46" s="108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8" t="str">
        <f t="shared" si="41"/>
        <v/>
      </c>
      <c r="AR46" s="108" t="str">
        <f t="shared" si="12"/>
        <v/>
      </c>
      <c r="AS46" s="108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8" t="str">
        <f t="shared" si="42"/>
        <v/>
      </c>
      <c r="AX46" s="108" t="str">
        <f t="shared" si="14"/>
        <v/>
      </c>
      <c r="AY46" s="108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8" t="str">
        <f t="shared" si="43"/>
        <v/>
      </c>
      <c r="BD46" s="108" t="str">
        <f t="shared" si="16"/>
        <v/>
      </c>
      <c r="BE46" s="108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8" t="str">
        <f t="shared" si="44"/>
        <v/>
      </c>
      <c r="BJ46" s="108" t="str">
        <f t="shared" si="18"/>
        <v/>
      </c>
      <c r="BK46" s="108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8" t="str">
        <f t="shared" si="45"/>
        <v/>
      </c>
      <c r="BP46" s="108" t="str">
        <f t="shared" si="20"/>
        <v/>
      </c>
      <c r="BQ46" s="108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8" t="str">
        <f t="shared" si="46"/>
        <v/>
      </c>
      <c r="BV46" s="108" t="str">
        <f t="shared" si="22"/>
        <v/>
      </c>
      <c r="BW46" s="108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8" t="str">
        <f t="shared" si="47"/>
        <v/>
      </c>
      <c r="CB46" s="108" t="str">
        <f t="shared" si="24"/>
        <v/>
      </c>
      <c r="CC46" s="108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8" t="str">
        <f t="shared" si="48"/>
        <v/>
      </c>
      <c r="CH46" s="108" t="str">
        <f t="shared" si="26"/>
        <v/>
      </c>
      <c r="CI46" s="108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8" t="str">
        <f t="shared" si="49"/>
        <v/>
      </c>
      <c r="CN46" s="108" t="str">
        <f t="shared" si="28"/>
        <v/>
      </c>
      <c r="CO46" s="108" t="str">
        <f t="shared" si="29"/>
        <v/>
      </c>
      <c r="CP46" s="24" t="str">
        <f t="shared" si="50"/>
        <v/>
      </c>
      <c r="CQ46" s="108" t="str">
        <f t="shared" si="30"/>
        <v/>
      </c>
      <c r="CR46" s="417" t="str">
        <f t="shared" si="51"/>
        <v/>
      </c>
      <c r="CS46" s="418" t="str">
        <f t="shared" si="31"/>
        <v/>
      </c>
      <c r="CT46" s="417" t="str">
        <f t="shared" si="52"/>
        <v/>
      </c>
      <c r="CU46" s="418" t="str">
        <f t="shared" si="32"/>
        <v/>
      </c>
      <c r="CV46" s="419" t="str">
        <f t="shared" si="53"/>
        <v/>
      </c>
      <c r="CW46" s="108" t="str">
        <f t="shared" si="54"/>
        <v/>
      </c>
      <c r="CX46" s="108" t="str">
        <f t="shared" si="55"/>
        <v/>
      </c>
      <c r="CY46" s="72"/>
    </row>
    <row r="47" spans="1:103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8" t="str">
        <f t="shared" si="35"/>
        <v/>
      </c>
      <c r="H47" s="108" t="str">
        <f t="shared" si="0"/>
        <v/>
      </c>
      <c r="I47" s="108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8" t="str">
        <f t="shared" si="36"/>
        <v/>
      </c>
      <c r="N47" s="108" t="str">
        <f t="shared" si="2"/>
        <v/>
      </c>
      <c r="O47" s="108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8" t="str">
        <f t="shared" si="37"/>
        <v/>
      </c>
      <c r="T47" s="108" t="str">
        <f t="shared" si="4"/>
        <v/>
      </c>
      <c r="U47" s="108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8" t="str">
        <f t="shared" si="38"/>
        <v/>
      </c>
      <c r="Z47" s="108" t="str">
        <f t="shared" si="6"/>
        <v/>
      </c>
      <c r="AA47" s="108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8" t="str">
        <f t="shared" si="39"/>
        <v/>
      </c>
      <c r="AF47" s="108" t="str">
        <f t="shared" si="8"/>
        <v/>
      </c>
      <c r="AG47" s="108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8" t="str">
        <f t="shared" si="40"/>
        <v/>
      </c>
      <c r="AL47" s="108" t="str">
        <f t="shared" si="10"/>
        <v/>
      </c>
      <c r="AM47" s="108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8" t="str">
        <f t="shared" si="41"/>
        <v/>
      </c>
      <c r="AR47" s="108" t="str">
        <f t="shared" si="12"/>
        <v/>
      </c>
      <c r="AS47" s="108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8" t="str">
        <f t="shared" si="42"/>
        <v/>
      </c>
      <c r="AX47" s="108" t="str">
        <f t="shared" si="14"/>
        <v/>
      </c>
      <c r="AY47" s="108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8" t="str">
        <f t="shared" si="43"/>
        <v/>
      </c>
      <c r="BD47" s="108" t="str">
        <f t="shared" si="16"/>
        <v/>
      </c>
      <c r="BE47" s="108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8" t="str">
        <f t="shared" si="44"/>
        <v/>
      </c>
      <c r="BJ47" s="108" t="str">
        <f t="shared" si="18"/>
        <v/>
      </c>
      <c r="BK47" s="108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8" t="str">
        <f t="shared" si="45"/>
        <v/>
      </c>
      <c r="BP47" s="108" t="str">
        <f t="shared" si="20"/>
        <v/>
      </c>
      <c r="BQ47" s="108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8" t="str">
        <f t="shared" si="46"/>
        <v/>
      </c>
      <c r="BV47" s="108" t="str">
        <f t="shared" si="22"/>
        <v/>
      </c>
      <c r="BW47" s="108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8" t="str">
        <f t="shared" si="47"/>
        <v/>
      </c>
      <c r="CB47" s="108" t="str">
        <f t="shared" si="24"/>
        <v/>
      </c>
      <c r="CC47" s="108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8" t="str">
        <f t="shared" si="48"/>
        <v/>
      </c>
      <c r="CH47" s="108" t="str">
        <f t="shared" si="26"/>
        <v/>
      </c>
      <c r="CI47" s="108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8" t="str">
        <f t="shared" si="49"/>
        <v/>
      </c>
      <c r="CN47" s="108" t="str">
        <f t="shared" si="28"/>
        <v/>
      </c>
      <c r="CO47" s="108" t="str">
        <f t="shared" si="29"/>
        <v/>
      </c>
      <c r="CP47" s="24" t="str">
        <f t="shared" si="50"/>
        <v/>
      </c>
      <c r="CQ47" s="108" t="str">
        <f t="shared" si="30"/>
        <v/>
      </c>
      <c r="CR47" s="417" t="str">
        <f t="shared" si="51"/>
        <v/>
      </c>
      <c r="CS47" s="418" t="str">
        <f t="shared" si="31"/>
        <v/>
      </c>
      <c r="CT47" s="417" t="str">
        <f t="shared" si="52"/>
        <v/>
      </c>
      <c r="CU47" s="418" t="str">
        <f t="shared" si="32"/>
        <v/>
      </c>
      <c r="CV47" s="419" t="str">
        <f t="shared" si="53"/>
        <v/>
      </c>
      <c r="CW47" s="108" t="str">
        <f t="shared" si="54"/>
        <v/>
      </c>
      <c r="CX47" s="108" t="str">
        <f t="shared" si="55"/>
        <v/>
      </c>
      <c r="CY47" s="72"/>
    </row>
    <row r="48" spans="1:103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8" t="str">
        <f t="shared" si="35"/>
        <v/>
      </c>
      <c r="H48" s="108" t="str">
        <f t="shared" si="0"/>
        <v/>
      </c>
      <c r="I48" s="108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8" t="str">
        <f t="shared" si="36"/>
        <v/>
      </c>
      <c r="N48" s="108" t="str">
        <f t="shared" si="2"/>
        <v/>
      </c>
      <c r="O48" s="108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8" t="str">
        <f t="shared" si="37"/>
        <v/>
      </c>
      <c r="T48" s="108" t="str">
        <f t="shared" si="4"/>
        <v/>
      </c>
      <c r="U48" s="108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8" t="str">
        <f t="shared" si="38"/>
        <v/>
      </c>
      <c r="Z48" s="108" t="str">
        <f t="shared" si="6"/>
        <v/>
      </c>
      <c r="AA48" s="108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8" t="str">
        <f t="shared" si="39"/>
        <v/>
      </c>
      <c r="AF48" s="108" t="str">
        <f t="shared" si="8"/>
        <v/>
      </c>
      <c r="AG48" s="108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8" t="str">
        <f t="shared" si="40"/>
        <v/>
      </c>
      <c r="AL48" s="108" t="str">
        <f t="shared" si="10"/>
        <v/>
      </c>
      <c r="AM48" s="108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8" t="str">
        <f t="shared" si="41"/>
        <v/>
      </c>
      <c r="AR48" s="108" t="str">
        <f t="shared" si="12"/>
        <v/>
      </c>
      <c r="AS48" s="108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8" t="str">
        <f t="shared" si="42"/>
        <v/>
      </c>
      <c r="AX48" s="108" t="str">
        <f t="shared" si="14"/>
        <v/>
      </c>
      <c r="AY48" s="108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8" t="str">
        <f t="shared" si="43"/>
        <v/>
      </c>
      <c r="BD48" s="108" t="str">
        <f t="shared" si="16"/>
        <v/>
      </c>
      <c r="BE48" s="108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8" t="str">
        <f t="shared" si="44"/>
        <v/>
      </c>
      <c r="BJ48" s="108" t="str">
        <f t="shared" si="18"/>
        <v/>
      </c>
      <c r="BK48" s="108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8" t="str">
        <f t="shared" si="45"/>
        <v/>
      </c>
      <c r="BP48" s="108" t="str">
        <f t="shared" si="20"/>
        <v/>
      </c>
      <c r="BQ48" s="108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8" t="str">
        <f t="shared" si="46"/>
        <v/>
      </c>
      <c r="BV48" s="108" t="str">
        <f t="shared" si="22"/>
        <v/>
      </c>
      <c r="BW48" s="108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8" t="str">
        <f t="shared" si="47"/>
        <v/>
      </c>
      <c r="CB48" s="108" t="str">
        <f t="shared" si="24"/>
        <v/>
      </c>
      <c r="CC48" s="108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8" t="str">
        <f t="shared" si="48"/>
        <v/>
      </c>
      <c r="CH48" s="108" t="str">
        <f t="shared" si="26"/>
        <v/>
      </c>
      <c r="CI48" s="108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8" t="str">
        <f t="shared" si="49"/>
        <v/>
      </c>
      <c r="CN48" s="108" t="str">
        <f t="shared" si="28"/>
        <v/>
      </c>
      <c r="CO48" s="108" t="str">
        <f t="shared" si="29"/>
        <v/>
      </c>
      <c r="CP48" s="24" t="str">
        <f t="shared" si="50"/>
        <v/>
      </c>
      <c r="CQ48" s="108" t="str">
        <f t="shared" si="30"/>
        <v/>
      </c>
      <c r="CR48" s="417" t="str">
        <f t="shared" si="51"/>
        <v/>
      </c>
      <c r="CS48" s="418" t="str">
        <f t="shared" si="31"/>
        <v/>
      </c>
      <c r="CT48" s="417" t="str">
        <f t="shared" si="52"/>
        <v/>
      </c>
      <c r="CU48" s="418" t="str">
        <f t="shared" si="32"/>
        <v/>
      </c>
      <c r="CV48" s="419" t="str">
        <f t="shared" si="53"/>
        <v/>
      </c>
      <c r="CW48" s="108" t="str">
        <f t="shared" si="54"/>
        <v/>
      </c>
      <c r="CX48" s="108" t="str">
        <f t="shared" si="55"/>
        <v/>
      </c>
      <c r="CY48" s="72"/>
    </row>
    <row r="49" spans="1:103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8" t="str">
        <f t="shared" si="35"/>
        <v/>
      </c>
      <c r="H49" s="108" t="str">
        <f t="shared" si="0"/>
        <v/>
      </c>
      <c r="I49" s="108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8" t="str">
        <f t="shared" si="36"/>
        <v/>
      </c>
      <c r="N49" s="108" t="str">
        <f t="shared" si="2"/>
        <v/>
      </c>
      <c r="O49" s="108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8" t="str">
        <f t="shared" si="37"/>
        <v/>
      </c>
      <c r="T49" s="108" t="str">
        <f t="shared" si="4"/>
        <v/>
      </c>
      <c r="U49" s="108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8" t="str">
        <f t="shared" si="38"/>
        <v/>
      </c>
      <c r="Z49" s="108" t="str">
        <f t="shared" si="6"/>
        <v/>
      </c>
      <c r="AA49" s="108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8" t="str">
        <f t="shared" si="39"/>
        <v/>
      </c>
      <c r="AF49" s="108" t="str">
        <f t="shared" si="8"/>
        <v/>
      </c>
      <c r="AG49" s="108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8" t="str">
        <f t="shared" si="40"/>
        <v/>
      </c>
      <c r="AL49" s="108" t="str">
        <f t="shared" si="10"/>
        <v/>
      </c>
      <c r="AM49" s="108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8" t="str">
        <f t="shared" si="41"/>
        <v/>
      </c>
      <c r="AR49" s="108" t="str">
        <f t="shared" si="12"/>
        <v/>
      </c>
      <c r="AS49" s="108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8" t="str">
        <f t="shared" si="42"/>
        <v/>
      </c>
      <c r="AX49" s="108" t="str">
        <f t="shared" si="14"/>
        <v/>
      </c>
      <c r="AY49" s="108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8" t="str">
        <f t="shared" si="43"/>
        <v/>
      </c>
      <c r="BD49" s="108" t="str">
        <f t="shared" si="16"/>
        <v/>
      </c>
      <c r="BE49" s="108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8" t="str">
        <f t="shared" si="44"/>
        <v/>
      </c>
      <c r="BJ49" s="108" t="str">
        <f t="shared" si="18"/>
        <v/>
      </c>
      <c r="BK49" s="108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8" t="str">
        <f t="shared" si="45"/>
        <v/>
      </c>
      <c r="BP49" s="108" t="str">
        <f t="shared" si="20"/>
        <v/>
      </c>
      <c r="BQ49" s="108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8" t="str">
        <f t="shared" si="46"/>
        <v/>
      </c>
      <c r="BV49" s="108" t="str">
        <f t="shared" si="22"/>
        <v/>
      </c>
      <c r="BW49" s="108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8" t="str">
        <f t="shared" si="47"/>
        <v/>
      </c>
      <c r="CB49" s="108" t="str">
        <f t="shared" si="24"/>
        <v/>
      </c>
      <c r="CC49" s="108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8" t="str">
        <f t="shared" si="48"/>
        <v/>
      </c>
      <c r="CH49" s="108" t="str">
        <f t="shared" si="26"/>
        <v/>
      </c>
      <c r="CI49" s="108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8" t="str">
        <f t="shared" si="49"/>
        <v/>
      </c>
      <c r="CN49" s="108" t="str">
        <f t="shared" si="28"/>
        <v/>
      </c>
      <c r="CO49" s="108" t="str">
        <f t="shared" si="29"/>
        <v/>
      </c>
      <c r="CP49" s="24" t="str">
        <f t="shared" si="50"/>
        <v/>
      </c>
      <c r="CQ49" s="108" t="str">
        <f t="shared" si="30"/>
        <v/>
      </c>
      <c r="CR49" s="417" t="str">
        <f t="shared" si="51"/>
        <v/>
      </c>
      <c r="CS49" s="418" t="str">
        <f t="shared" si="31"/>
        <v/>
      </c>
      <c r="CT49" s="417" t="str">
        <f t="shared" si="52"/>
        <v/>
      </c>
      <c r="CU49" s="418" t="str">
        <f t="shared" si="32"/>
        <v/>
      </c>
      <c r="CV49" s="419" t="str">
        <f t="shared" si="53"/>
        <v/>
      </c>
      <c r="CW49" s="108" t="str">
        <f t="shared" si="54"/>
        <v/>
      </c>
      <c r="CX49" s="108" t="str">
        <f t="shared" si="55"/>
        <v/>
      </c>
      <c r="CY49" s="72"/>
    </row>
    <row r="50" spans="1:103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8" t="str">
        <f t="shared" ref="G50:G55" si="56">IF(SUM(D50:F50),ROUND(SUM(D50:F50)*100/$G$5,0),"")</f>
        <v/>
      </c>
      <c r="H50" s="108" t="str">
        <f t="shared" ref="H50:H55" si="57">IF(G50="","",VLOOKUP(G50,grad03,5,TRUE))</f>
        <v/>
      </c>
      <c r="I50" s="108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8" t="str">
        <f t="shared" ref="M50:M55" si="59">IF(SUM(J50:L50),ROUND(SUM(J50:L50)*100/$M$5,0),"")</f>
        <v/>
      </c>
      <c r="N50" s="108" t="str">
        <f t="shared" ref="N50:N55" si="60">IF(M50="","",VLOOKUP(M50,grad03,5,TRUE))</f>
        <v/>
      </c>
      <c r="O50" s="108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8" t="str">
        <f t="shared" ref="S50:S55" si="62">IF(SUM(P50:R50),ROUND(SUM(P50:R50)*100/$S$5,0),"")</f>
        <v/>
      </c>
      <c r="T50" s="108" t="str">
        <f t="shared" ref="T50:T55" si="63">IF(S50="","",VLOOKUP(S50,grad03,5,TRUE))</f>
        <v/>
      </c>
      <c r="U50" s="108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8" t="str">
        <f t="shared" ref="Y50:Y55" si="65">IF(SUM(V50:X50),ROUND(SUM(V50:X50)*100/$Y$5,0),"")</f>
        <v/>
      </c>
      <c r="Z50" s="108" t="str">
        <f t="shared" ref="Z50:Z55" si="66">IF(Y50="","",VLOOKUP(Y50,grad03,5,TRUE))</f>
        <v/>
      </c>
      <c r="AA50" s="108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8" t="str">
        <f t="shared" ref="AE50:AE55" si="68">IF(SUM(AB50:AD50),ROUND(SUM(AB50:AD50)*100/$AE$5,0),"")</f>
        <v/>
      </c>
      <c r="AF50" s="108" t="str">
        <f t="shared" ref="AF50:AF55" si="69">IF(AE50="","",VLOOKUP(AE50,grad03,5,TRUE))</f>
        <v/>
      </c>
      <c r="AG50" s="108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8" t="str">
        <f t="shared" ref="AK50:AK55" si="71">IF(SUM(AH50:AJ50),ROUND(SUM(AH50:AJ50)*100/$AK$5,0),"")</f>
        <v/>
      </c>
      <c r="AL50" s="108" t="str">
        <f t="shared" ref="AL50:AL55" si="72">IF(AK50="","",VLOOKUP(AK50,grad03,5,TRUE))</f>
        <v/>
      </c>
      <c r="AM50" s="108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8" t="str">
        <f t="shared" ref="AQ50:AQ55" si="74">IF(SUM(AN50:AP50),ROUND(SUM(AN50:AP50)*100/$AQ$5,0),"")</f>
        <v/>
      </c>
      <c r="AR50" s="108" t="str">
        <f t="shared" ref="AR50:AR55" si="75">IF(AQ50="","",VLOOKUP(AQ50,grad03,5,TRUE))</f>
        <v/>
      </c>
      <c r="AS50" s="108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8" t="str">
        <f t="shared" ref="AW50:AW55" si="77">IF(SUM(AT50:AV50),ROUND(SUM(AT50:AV50)*100/$AW$5,0),"")</f>
        <v/>
      </c>
      <c r="AX50" s="108" t="str">
        <f t="shared" ref="AX50:AX55" si="78">IF(AW50="","",VLOOKUP(AW50,grad03,5,TRUE))</f>
        <v/>
      </c>
      <c r="AY50" s="108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8" t="str">
        <f t="shared" ref="BC50:BC55" si="80">IF(SUM(AZ50:BB50),ROUND(SUM(AZ50:BB50)*100/$BC$5,0),"")</f>
        <v/>
      </c>
      <c r="BD50" s="108" t="str">
        <f t="shared" ref="BD50:BD55" si="81">IF(BC50="","",VLOOKUP(BC50,grad03,5,TRUE))</f>
        <v/>
      </c>
      <c r="BE50" s="108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8" t="str">
        <f t="shared" ref="BI50:BI55" si="83">IF(SUM(BF50:BH50),ROUND(SUM(BF50:BH50)*100/$BI$5,0),"")</f>
        <v/>
      </c>
      <c r="BJ50" s="108" t="str">
        <f t="shared" ref="BJ50:BJ55" si="84">IF(BI50="","",VLOOKUP(BI50,grad03,5,TRUE))</f>
        <v/>
      </c>
      <c r="BK50" s="108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8" t="str">
        <f t="shared" si="45"/>
        <v/>
      </c>
      <c r="BP50" s="108" t="str">
        <f t="shared" si="20"/>
        <v/>
      </c>
      <c r="BQ50" s="108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8" t="str">
        <f t="shared" si="46"/>
        <v/>
      </c>
      <c r="BV50" s="108" t="str">
        <f t="shared" si="22"/>
        <v/>
      </c>
      <c r="BW50" s="108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8" t="str">
        <f t="shared" si="47"/>
        <v/>
      </c>
      <c r="CB50" s="108" t="str">
        <f t="shared" si="24"/>
        <v/>
      </c>
      <c r="CC50" s="108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8" t="str">
        <f t="shared" si="48"/>
        <v/>
      </c>
      <c r="CH50" s="108" t="str">
        <f t="shared" si="26"/>
        <v/>
      </c>
      <c r="CI50" s="108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8" t="str">
        <f t="shared" ref="CM50:CM55" si="86">IF(SUM(CJ50:CL50),ROUND(SUM(CJ50:CL50)*100/$CM$5,0),"")</f>
        <v/>
      </c>
      <c r="CN50" s="108" t="str">
        <f t="shared" ref="CN50:CN55" si="87">IF(CM50="","",VLOOKUP(CM50,grad03,5,TRUE))</f>
        <v/>
      </c>
      <c r="CO50" s="108" t="str">
        <f t="shared" ref="CO50:CO55" si="88">IF(CM50="","",VLOOKUP(CM50,grad03,4,TRUE))</f>
        <v/>
      </c>
      <c r="CP50" s="24" t="str">
        <f t="shared" si="50"/>
        <v/>
      </c>
      <c r="CQ50" s="108" t="str">
        <f t="shared" ref="CQ50:CQ55" si="89">IF(CP50="","",VLOOKUP(CP50,grad03,5,TRUE))</f>
        <v/>
      </c>
      <c r="CR50" s="417" t="str">
        <f t="shared" si="51"/>
        <v/>
      </c>
      <c r="CS50" s="418" t="str">
        <f t="shared" ref="CS50:CS55" si="90">IF(CR50="","",VLOOKUP(CR50,grad03,5,TRUE))</f>
        <v/>
      </c>
      <c r="CT50" s="417" t="str">
        <f t="shared" si="52"/>
        <v/>
      </c>
      <c r="CU50" s="418" t="str">
        <f t="shared" ref="CU50:CU55" si="91">IF(CT50="","",VLOOKUP(CT50,grad03,5,TRUE))</f>
        <v/>
      </c>
      <c r="CV50" s="419" t="str">
        <f t="shared" si="53"/>
        <v/>
      </c>
      <c r="CW50" s="108" t="str">
        <f t="shared" si="54"/>
        <v/>
      </c>
      <c r="CX50" s="108" t="str">
        <f t="shared" si="55"/>
        <v/>
      </c>
      <c r="CY50" s="72"/>
    </row>
    <row r="51" spans="1:103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8" t="str">
        <f t="shared" si="56"/>
        <v/>
      </c>
      <c r="H51" s="108" t="str">
        <f t="shared" si="57"/>
        <v/>
      </c>
      <c r="I51" s="108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8" t="str">
        <f t="shared" si="59"/>
        <v/>
      </c>
      <c r="N51" s="108" t="str">
        <f t="shared" si="60"/>
        <v/>
      </c>
      <c r="O51" s="108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8" t="str">
        <f t="shared" si="62"/>
        <v/>
      </c>
      <c r="T51" s="108" t="str">
        <f t="shared" si="63"/>
        <v/>
      </c>
      <c r="U51" s="108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8" t="str">
        <f t="shared" si="65"/>
        <v/>
      </c>
      <c r="Z51" s="108" t="str">
        <f t="shared" si="66"/>
        <v/>
      </c>
      <c r="AA51" s="108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8" t="str">
        <f t="shared" si="68"/>
        <v/>
      </c>
      <c r="AF51" s="108" t="str">
        <f t="shared" si="69"/>
        <v/>
      </c>
      <c r="AG51" s="108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8" t="str">
        <f t="shared" si="71"/>
        <v/>
      </c>
      <c r="AL51" s="108" t="str">
        <f t="shared" si="72"/>
        <v/>
      </c>
      <c r="AM51" s="108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8" t="str">
        <f t="shared" si="74"/>
        <v/>
      </c>
      <c r="AR51" s="108" t="str">
        <f t="shared" si="75"/>
        <v/>
      </c>
      <c r="AS51" s="108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8" t="str">
        <f t="shared" si="77"/>
        <v/>
      </c>
      <c r="AX51" s="108" t="str">
        <f t="shared" si="78"/>
        <v/>
      </c>
      <c r="AY51" s="108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8" t="str">
        <f t="shared" si="80"/>
        <v/>
      </c>
      <c r="BD51" s="108" t="str">
        <f t="shared" si="81"/>
        <v/>
      </c>
      <c r="BE51" s="108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8" t="str">
        <f t="shared" si="83"/>
        <v/>
      </c>
      <c r="BJ51" s="108" t="str">
        <f t="shared" si="84"/>
        <v/>
      </c>
      <c r="BK51" s="108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8" t="str">
        <f t="shared" si="45"/>
        <v/>
      </c>
      <c r="BP51" s="108" t="str">
        <f t="shared" si="20"/>
        <v/>
      </c>
      <c r="BQ51" s="108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8" t="str">
        <f t="shared" si="46"/>
        <v/>
      </c>
      <c r="BV51" s="108" t="str">
        <f t="shared" si="22"/>
        <v/>
      </c>
      <c r="BW51" s="108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8" t="str">
        <f t="shared" si="47"/>
        <v/>
      </c>
      <c r="CB51" s="108" t="str">
        <f t="shared" si="24"/>
        <v/>
      </c>
      <c r="CC51" s="108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8" t="str">
        <f t="shared" si="48"/>
        <v/>
      </c>
      <c r="CH51" s="108" t="str">
        <f t="shared" si="26"/>
        <v/>
      </c>
      <c r="CI51" s="108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8" t="str">
        <f t="shared" si="86"/>
        <v/>
      </c>
      <c r="CN51" s="108" t="str">
        <f t="shared" si="87"/>
        <v/>
      </c>
      <c r="CO51" s="108" t="str">
        <f t="shared" si="88"/>
        <v/>
      </c>
      <c r="CP51" s="24" t="str">
        <f t="shared" si="50"/>
        <v/>
      </c>
      <c r="CQ51" s="108" t="str">
        <f t="shared" si="89"/>
        <v/>
      </c>
      <c r="CR51" s="417" t="str">
        <f t="shared" si="51"/>
        <v/>
      </c>
      <c r="CS51" s="418" t="str">
        <f t="shared" si="90"/>
        <v/>
      </c>
      <c r="CT51" s="417" t="str">
        <f t="shared" si="52"/>
        <v/>
      </c>
      <c r="CU51" s="418" t="str">
        <f t="shared" si="91"/>
        <v/>
      </c>
      <c r="CV51" s="419" t="str">
        <f t="shared" si="53"/>
        <v/>
      </c>
      <c r="CW51" s="108" t="str">
        <f t="shared" si="54"/>
        <v/>
      </c>
      <c r="CX51" s="108" t="str">
        <f t="shared" si="55"/>
        <v/>
      </c>
      <c r="CY51" s="72"/>
    </row>
    <row r="52" spans="1:103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8" t="str">
        <f t="shared" si="56"/>
        <v/>
      </c>
      <c r="H52" s="108" t="str">
        <f t="shared" si="57"/>
        <v/>
      </c>
      <c r="I52" s="108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8" t="str">
        <f t="shared" si="59"/>
        <v/>
      </c>
      <c r="N52" s="108" t="str">
        <f t="shared" si="60"/>
        <v/>
      </c>
      <c r="O52" s="108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8" t="str">
        <f t="shared" si="62"/>
        <v/>
      </c>
      <c r="T52" s="108" t="str">
        <f t="shared" si="63"/>
        <v/>
      </c>
      <c r="U52" s="108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8" t="str">
        <f t="shared" si="65"/>
        <v/>
      </c>
      <c r="Z52" s="108" t="str">
        <f t="shared" si="66"/>
        <v/>
      </c>
      <c r="AA52" s="108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8" t="str">
        <f t="shared" si="68"/>
        <v/>
      </c>
      <c r="AF52" s="108" t="str">
        <f t="shared" si="69"/>
        <v/>
      </c>
      <c r="AG52" s="108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8" t="str">
        <f t="shared" si="71"/>
        <v/>
      </c>
      <c r="AL52" s="108" t="str">
        <f t="shared" si="72"/>
        <v/>
      </c>
      <c r="AM52" s="108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8" t="str">
        <f t="shared" si="74"/>
        <v/>
      </c>
      <c r="AR52" s="108" t="str">
        <f t="shared" si="75"/>
        <v/>
      </c>
      <c r="AS52" s="108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8" t="str">
        <f t="shared" si="77"/>
        <v/>
      </c>
      <c r="AX52" s="108" t="str">
        <f t="shared" si="78"/>
        <v/>
      </c>
      <c r="AY52" s="108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8" t="str">
        <f t="shared" si="80"/>
        <v/>
      </c>
      <c r="BD52" s="108" t="str">
        <f t="shared" si="81"/>
        <v/>
      </c>
      <c r="BE52" s="108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8" t="str">
        <f t="shared" si="83"/>
        <v/>
      </c>
      <c r="BJ52" s="108" t="str">
        <f t="shared" si="84"/>
        <v/>
      </c>
      <c r="BK52" s="108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8" t="str">
        <f t="shared" si="45"/>
        <v/>
      </c>
      <c r="BP52" s="108" t="str">
        <f t="shared" si="20"/>
        <v/>
      </c>
      <c r="BQ52" s="108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8" t="str">
        <f t="shared" si="46"/>
        <v/>
      </c>
      <c r="BV52" s="108" t="str">
        <f t="shared" si="22"/>
        <v/>
      </c>
      <c r="BW52" s="108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8" t="str">
        <f t="shared" si="47"/>
        <v/>
      </c>
      <c r="CB52" s="108" t="str">
        <f t="shared" si="24"/>
        <v/>
      </c>
      <c r="CC52" s="108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8" t="str">
        <f t="shared" si="48"/>
        <v/>
      </c>
      <c r="CH52" s="108" t="str">
        <f t="shared" si="26"/>
        <v/>
      </c>
      <c r="CI52" s="108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8" t="str">
        <f t="shared" si="86"/>
        <v/>
      </c>
      <c r="CN52" s="108" t="str">
        <f t="shared" si="87"/>
        <v/>
      </c>
      <c r="CO52" s="108" t="str">
        <f t="shared" si="88"/>
        <v/>
      </c>
      <c r="CP52" s="24" t="str">
        <f t="shared" si="50"/>
        <v/>
      </c>
      <c r="CQ52" s="108" t="str">
        <f t="shared" si="89"/>
        <v/>
      </c>
      <c r="CR52" s="417" t="str">
        <f t="shared" si="51"/>
        <v/>
      </c>
      <c r="CS52" s="418" t="str">
        <f t="shared" si="90"/>
        <v/>
      </c>
      <c r="CT52" s="417" t="str">
        <f t="shared" si="52"/>
        <v/>
      </c>
      <c r="CU52" s="418" t="str">
        <f t="shared" si="91"/>
        <v/>
      </c>
      <c r="CV52" s="419" t="str">
        <f t="shared" si="53"/>
        <v/>
      </c>
      <c r="CW52" s="108" t="str">
        <f t="shared" si="54"/>
        <v/>
      </c>
      <c r="CX52" s="108" t="str">
        <f t="shared" si="55"/>
        <v/>
      </c>
      <c r="CY52" s="72"/>
    </row>
    <row r="53" spans="1:103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8" t="str">
        <f t="shared" si="56"/>
        <v/>
      </c>
      <c r="H53" s="108" t="str">
        <f t="shared" si="57"/>
        <v/>
      </c>
      <c r="I53" s="108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8" t="str">
        <f t="shared" si="59"/>
        <v/>
      </c>
      <c r="N53" s="108" t="str">
        <f t="shared" si="60"/>
        <v/>
      </c>
      <c r="O53" s="108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8" t="str">
        <f t="shared" si="62"/>
        <v/>
      </c>
      <c r="T53" s="108" t="str">
        <f t="shared" si="63"/>
        <v/>
      </c>
      <c r="U53" s="108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8" t="str">
        <f t="shared" si="65"/>
        <v/>
      </c>
      <c r="Z53" s="108" t="str">
        <f t="shared" si="66"/>
        <v/>
      </c>
      <c r="AA53" s="108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8" t="str">
        <f t="shared" si="68"/>
        <v/>
      </c>
      <c r="AF53" s="108" t="str">
        <f t="shared" si="69"/>
        <v/>
      </c>
      <c r="AG53" s="108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8" t="str">
        <f t="shared" si="71"/>
        <v/>
      </c>
      <c r="AL53" s="108" t="str">
        <f t="shared" si="72"/>
        <v/>
      </c>
      <c r="AM53" s="108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8" t="str">
        <f t="shared" si="74"/>
        <v/>
      </c>
      <c r="AR53" s="108" t="str">
        <f t="shared" si="75"/>
        <v/>
      </c>
      <c r="AS53" s="108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8" t="str">
        <f t="shared" si="77"/>
        <v/>
      </c>
      <c r="AX53" s="108" t="str">
        <f t="shared" si="78"/>
        <v/>
      </c>
      <c r="AY53" s="108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8" t="str">
        <f t="shared" si="80"/>
        <v/>
      </c>
      <c r="BD53" s="108" t="str">
        <f t="shared" si="81"/>
        <v/>
      </c>
      <c r="BE53" s="108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8" t="str">
        <f t="shared" si="83"/>
        <v/>
      </c>
      <c r="BJ53" s="108" t="str">
        <f t="shared" si="84"/>
        <v/>
      </c>
      <c r="BK53" s="108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8" t="str">
        <f t="shared" si="45"/>
        <v/>
      </c>
      <c r="BP53" s="108" t="str">
        <f t="shared" si="20"/>
        <v/>
      </c>
      <c r="BQ53" s="108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8" t="str">
        <f t="shared" si="46"/>
        <v/>
      </c>
      <c r="BV53" s="108" t="str">
        <f t="shared" si="22"/>
        <v/>
      </c>
      <c r="BW53" s="108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8" t="str">
        <f t="shared" si="47"/>
        <v/>
      </c>
      <c r="CB53" s="108" t="str">
        <f t="shared" si="24"/>
        <v/>
      </c>
      <c r="CC53" s="108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8" t="str">
        <f t="shared" si="48"/>
        <v/>
      </c>
      <c r="CH53" s="108" t="str">
        <f t="shared" si="26"/>
        <v/>
      </c>
      <c r="CI53" s="108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8" t="str">
        <f t="shared" si="86"/>
        <v/>
      </c>
      <c r="CN53" s="108" t="str">
        <f t="shared" si="87"/>
        <v/>
      </c>
      <c r="CO53" s="108" t="str">
        <f t="shared" si="88"/>
        <v/>
      </c>
      <c r="CP53" s="24" t="str">
        <f t="shared" si="50"/>
        <v/>
      </c>
      <c r="CQ53" s="108" t="str">
        <f t="shared" si="89"/>
        <v/>
      </c>
      <c r="CR53" s="417" t="str">
        <f t="shared" si="51"/>
        <v/>
      </c>
      <c r="CS53" s="418" t="str">
        <f t="shared" si="90"/>
        <v/>
      </c>
      <c r="CT53" s="417" t="str">
        <f t="shared" si="52"/>
        <v/>
      </c>
      <c r="CU53" s="418" t="str">
        <f t="shared" si="91"/>
        <v/>
      </c>
      <c r="CV53" s="419" t="str">
        <f t="shared" si="53"/>
        <v/>
      </c>
      <c r="CW53" s="108" t="str">
        <f t="shared" si="54"/>
        <v/>
      </c>
      <c r="CX53" s="108" t="str">
        <f t="shared" si="55"/>
        <v/>
      </c>
      <c r="CY53" s="72"/>
    </row>
    <row r="54" spans="1:103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8" t="str">
        <f t="shared" si="56"/>
        <v/>
      </c>
      <c r="H54" s="108" t="str">
        <f t="shared" si="57"/>
        <v/>
      </c>
      <c r="I54" s="108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8" t="str">
        <f t="shared" si="59"/>
        <v/>
      </c>
      <c r="N54" s="108" t="str">
        <f t="shared" si="60"/>
        <v/>
      </c>
      <c r="O54" s="108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8" t="str">
        <f t="shared" si="62"/>
        <v/>
      </c>
      <c r="T54" s="108" t="str">
        <f t="shared" si="63"/>
        <v/>
      </c>
      <c r="U54" s="108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8" t="str">
        <f t="shared" si="65"/>
        <v/>
      </c>
      <c r="Z54" s="108" t="str">
        <f t="shared" si="66"/>
        <v/>
      </c>
      <c r="AA54" s="108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8" t="str">
        <f t="shared" si="68"/>
        <v/>
      </c>
      <c r="AF54" s="108" t="str">
        <f t="shared" si="69"/>
        <v/>
      </c>
      <c r="AG54" s="108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8" t="str">
        <f t="shared" si="71"/>
        <v/>
      </c>
      <c r="AL54" s="108" t="str">
        <f t="shared" si="72"/>
        <v/>
      </c>
      <c r="AM54" s="108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8" t="str">
        <f t="shared" si="74"/>
        <v/>
      </c>
      <c r="AR54" s="108" t="str">
        <f t="shared" si="75"/>
        <v/>
      </c>
      <c r="AS54" s="108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8" t="str">
        <f t="shared" si="77"/>
        <v/>
      </c>
      <c r="AX54" s="108" t="str">
        <f t="shared" si="78"/>
        <v/>
      </c>
      <c r="AY54" s="108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8" t="str">
        <f t="shared" si="80"/>
        <v/>
      </c>
      <c r="BD54" s="108" t="str">
        <f t="shared" si="81"/>
        <v/>
      </c>
      <c r="BE54" s="108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8" t="str">
        <f t="shared" si="83"/>
        <v/>
      </c>
      <c r="BJ54" s="108" t="str">
        <f t="shared" si="84"/>
        <v/>
      </c>
      <c r="BK54" s="108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8" t="str">
        <f t="shared" si="45"/>
        <v/>
      </c>
      <c r="BP54" s="108" t="str">
        <f t="shared" si="20"/>
        <v/>
      </c>
      <c r="BQ54" s="108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8" t="str">
        <f t="shared" si="46"/>
        <v/>
      </c>
      <c r="BV54" s="108" t="str">
        <f t="shared" si="22"/>
        <v/>
      </c>
      <c r="BW54" s="108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8" t="str">
        <f t="shared" si="47"/>
        <v/>
      </c>
      <c r="CB54" s="108" t="str">
        <f t="shared" si="24"/>
        <v/>
      </c>
      <c r="CC54" s="108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8" t="str">
        <f t="shared" si="48"/>
        <v/>
      </c>
      <c r="CH54" s="108" t="str">
        <f t="shared" si="26"/>
        <v/>
      </c>
      <c r="CI54" s="108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8" t="str">
        <f t="shared" si="86"/>
        <v/>
      </c>
      <c r="CN54" s="108" t="str">
        <f t="shared" si="87"/>
        <v/>
      </c>
      <c r="CO54" s="108" t="str">
        <f t="shared" si="88"/>
        <v/>
      </c>
      <c r="CP54" s="24" t="str">
        <f t="shared" si="50"/>
        <v/>
      </c>
      <c r="CQ54" s="108" t="str">
        <f t="shared" si="89"/>
        <v/>
      </c>
      <c r="CR54" s="417" t="str">
        <f t="shared" si="51"/>
        <v/>
      </c>
      <c r="CS54" s="418" t="str">
        <f t="shared" si="90"/>
        <v/>
      </c>
      <c r="CT54" s="417" t="str">
        <f t="shared" si="52"/>
        <v/>
      </c>
      <c r="CU54" s="418" t="str">
        <f t="shared" si="91"/>
        <v/>
      </c>
      <c r="CV54" s="419" t="str">
        <f t="shared" si="53"/>
        <v/>
      </c>
      <c r="CW54" s="108" t="str">
        <f t="shared" si="54"/>
        <v/>
      </c>
      <c r="CX54" s="108" t="str">
        <f t="shared" si="55"/>
        <v/>
      </c>
      <c r="CY54" s="72"/>
    </row>
    <row r="55" spans="1:103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8" t="str">
        <f t="shared" si="56"/>
        <v/>
      </c>
      <c r="H55" s="108" t="str">
        <f t="shared" si="57"/>
        <v/>
      </c>
      <c r="I55" s="108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8" t="str">
        <f t="shared" si="59"/>
        <v/>
      </c>
      <c r="N55" s="108" t="str">
        <f t="shared" si="60"/>
        <v/>
      </c>
      <c r="O55" s="108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8" t="str">
        <f t="shared" si="62"/>
        <v/>
      </c>
      <c r="T55" s="108" t="str">
        <f t="shared" si="63"/>
        <v/>
      </c>
      <c r="U55" s="108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8" t="str">
        <f t="shared" si="65"/>
        <v/>
      </c>
      <c r="Z55" s="108" t="str">
        <f t="shared" si="66"/>
        <v/>
      </c>
      <c r="AA55" s="108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8" t="str">
        <f t="shared" si="68"/>
        <v/>
      </c>
      <c r="AF55" s="108" t="str">
        <f t="shared" si="69"/>
        <v/>
      </c>
      <c r="AG55" s="108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8" t="str">
        <f t="shared" si="71"/>
        <v/>
      </c>
      <c r="AL55" s="108" t="str">
        <f t="shared" si="72"/>
        <v/>
      </c>
      <c r="AM55" s="108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8" t="str">
        <f t="shared" si="74"/>
        <v/>
      </c>
      <c r="AR55" s="108" t="str">
        <f t="shared" si="75"/>
        <v/>
      </c>
      <c r="AS55" s="108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8" t="str">
        <f t="shared" si="77"/>
        <v/>
      </c>
      <c r="AX55" s="108" t="str">
        <f t="shared" si="78"/>
        <v/>
      </c>
      <c r="AY55" s="108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8" t="str">
        <f t="shared" si="80"/>
        <v/>
      </c>
      <c r="BD55" s="108" t="str">
        <f t="shared" si="81"/>
        <v/>
      </c>
      <c r="BE55" s="108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8" t="str">
        <f t="shared" si="83"/>
        <v/>
      </c>
      <c r="BJ55" s="108" t="str">
        <f t="shared" si="84"/>
        <v/>
      </c>
      <c r="BK55" s="108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8" t="str">
        <f t="shared" si="45"/>
        <v/>
      </c>
      <c r="BP55" s="108" t="str">
        <f t="shared" si="20"/>
        <v/>
      </c>
      <c r="BQ55" s="108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8" t="str">
        <f t="shared" si="46"/>
        <v/>
      </c>
      <c r="BV55" s="108" t="str">
        <f t="shared" si="22"/>
        <v/>
      </c>
      <c r="BW55" s="108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8" t="str">
        <f t="shared" si="47"/>
        <v/>
      </c>
      <c r="CB55" s="108" t="str">
        <f t="shared" si="24"/>
        <v/>
      </c>
      <c r="CC55" s="108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8" t="str">
        <f t="shared" si="48"/>
        <v/>
      </c>
      <c r="CH55" s="108" t="str">
        <f t="shared" si="26"/>
        <v/>
      </c>
      <c r="CI55" s="108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8" t="str">
        <f t="shared" si="86"/>
        <v/>
      </c>
      <c r="CN55" s="108" t="str">
        <f t="shared" si="87"/>
        <v/>
      </c>
      <c r="CO55" s="108" t="str">
        <f t="shared" si="88"/>
        <v/>
      </c>
      <c r="CP55" s="24" t="str">
        <f t="shared" si="50"/>
        <v/>
      </c>
      <c r="CQ55" s="108" t="str">
        <f t="shared" si="89"/>
        <v/>
      </c>
      <c r="CR55" s="417" t="str">
        <f t="shared" si="51"/>
        <v/>
      </c>
      <c r="CS55" s="418" t="str">
        <f t="shared" si="90"/>
        <v/>
      </c>
      <c r="CT55" s="417" t="str">
        <f t="shared" si="52"/>
        <v/>
      </c>
      <c r="CU55" s="418" t="str">
        <f t="shared" si="91"/>
        <v/>
      </c>
      <c r="CV55" s="419" t="str">
        <f t="shared" si="53"/>
        <v/>
      </c>
      <c r="CW55" s="108" t="str">
        <f t="shared" si="54"/>
        <v/>
      </c>
      <c r="CX55" s="108" t="str">
        <f t="shared" si="55"/>
        <v/>
      </c>
      <c r="CY55" s="72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0"/>
      <c r="CS56" s="420"/>
      <c r="CT56" s="420"/>
      <c r="CU56" s="420"/>
      <c r="CV56" s="420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0"/>
      <c r="CS57" s="420"/>
      <c r="CT57" s="420"/>
      <c r="CU57" s="420"/>
      <c r="CV57" s="420"/>
      <c r="CW57" s="29"/>
      <c r="CX57" s="29"/>
    </row>
    <row r="58" spans="1:103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421"/>
      <c r="CS58" s="421"/>
      <c r="CT58" s="421"/>
      <c r="CU58" s="421"/>
      <c r="CV58" s="421"/>
      <c r="CW58" s="60"/>
      <c r="CX58" s="60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0"/>
      <c r="CS59" s="420"/>
      <c r="CT59" s="420"/>
      <c r="CU59" s="420"/>
      <c r="CV59" s="420"/>
      <c r="CW59" s="29"/>
      <c r="CX59" s="29"/>
    </row>
  </sheetData>
  <sheetProtection password="CCC5" sheet="1" objects="1" scenarios="1" selectLockedCells="1"/>
  <mergeCells count="54"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  <mergeCell ref="CC4:CC5"/>
    <mergeCell ref="CH4:CH5"/>
    <mergeCell ref="CI4:CI5"/>
    <mergeCell ref="AM4:AM5"/>
    <mergeCell ref="AR4:AR5"/>
    <mergeCell ref="AS4:AS5"/>
    <mergeCell ref="AX4:AX5"/>
    <mergeCell ref="AY4:AY5"/>
    <mergeCell ref="Z4:Z5"/>
    <mergeCell ref="AA4:AA5"/>
    <mergeCell ref="AF4:AF5"/>
    <mergeCell ref="AG4:AG5"/>
    <mergeCell ref="AL4:AL5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0" customWidth="1"/>
    <col min="199" max="199" width="9.28515625" style="60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6"/>
      <c r="C1" s="67"/>
      <c r="D1" s="66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ปีการศึกษา2568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6" t="str">
        <f>D1</f>
        <v>บันทึกคะแนนคุณลักษณะที่พึงประสงค์  ปีการศึกษา2568</v>
      </c>
      <c r="P1" s="67"/>
      <c r="Q1" s="67"/>
      <c r="R1" s="67"/>
      <c r="S1" s="67"/>
      <c r="T1" s="67"/>
      <c r="U1" s="67"/>
      <c r="V1" s="67"/>
      <c r="W1" s="67"/>
      <c r="X1" s="67"/>
      <c r="Y1" s="67"/>
      <c r="Z1" s="66" t="str">
        <f>O1</f>
        <v>บันทึกคะแนนคุณลักษณะที่พึงประสงค์  ปีการศึกษา2568</v>
      </c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6" t="str">
        <f>Z1</f>
        <v>บันทึกคะแนนคุณลักษณะที่พึงประสงค์  ปีการศึกษา2568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6" t="str">
        <f>AK1</f>
        <v>บันทึกคะแนนคุณลักษณะที่พึงประสงค์  ปีการศึกษา2568</v>
      </c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6" t="str">
        <f>AV1</f>
        <v>บันทึกคะแนนคุณลักษณะที่พึงประสงค์  ปีการศึกษา2568</v>
      </c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6" t="str">
        <f>BG1</f>
        <v>บันทึกคะแนนคุณลักษณะที่พึงประสงค์  ปีการศึกษา2568</v>
      </c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6" t="str">
        <f>BR1</f>
        <v>บันทึกคะแนนคุณลักษณะที่พึงประสงค์  ปีการศึกษา2568</v>
      </c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6" t="str">
        <f>CC1</f>
        <v>บันทึกคะแนนคุณลักษณะที่พึงประสงค์  ปีการศึกษา2568</v>
      </c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6" t="str">
        <f>CN1</f>
        <v>บันทึกคะแนนคุณลักษณะที่พึงประสงค์  ปีการศึกษา2568</v>
      </c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6" t="str">
        <f>CY1</f>
        <v>บันทึกคะแนนคุณลักษณะที่พึงประสงค์  ปีการศึกษา2568</v>
      </c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6" t="str">
        <f>DJ1</f>
        <v>บันทึกคะแนนคุณลักษณะที่พึงประสงค์  ปีการศึกษา2568</v>
      </c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6" t="str">
        <f>DU1</f>
        <v>บันทึกคะแนนคุณลักษณะที่พึงประสงค์  ปีการศึกษา2568</v>
      </c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6" t="str">
        <f>EF1</f>
        <v>บันทึกคะแนนคุณลักษณะที่พึงประสงค์  ปีการศึกษา2568</v>
      </c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6" t="str">
        <f>CN1</f>
        <v>บันทึกคะแนนคุณลักษณะที่พึงประสงค์  ปีการศึกษา2568</v>
      </c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6" t="str">
        <f>CC1</f>
        <v>บันทึกคะแนนคุณลักษณะที่พึงประสงค์  ปีการศึกษา2568</v>
      </c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</row>
    <row r="2" spans="1:200" ht="18.95" customHeight="1">
      <c r="A2" s="66"/>
      <c r="C2" s="68"/>
      <c r="D2" s="66" t="str">
        <f>'ข้อมูลพื้นฐาน  '!$C$10 &amp;'ข้อมูลพื้นฐาน  '!$D$10      &amp;'ข้อมูลพื้นฐาน  '!$D$3</f>
        <v>ระดับชั้นประถมศึกษาปีที่ 1โรงเรียนวัดโฆสิตาราม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6" t="str">
        <f>D2</f>
        <v>ระดับชั้นประถมศึกษาปีที่ 1โรงเรียนวัดโฆสิตาราม</v>
      </c>
      <c r="P2" s="68"/>
      <c r="Q2" s="68"/>
      <c r="R2" s="68"/>
      <c r="S2" s="68"/>
      <c r="T2" s="68"/>
      <c r="U2" s="68"/>
      <c r="V2" s="68"/>
      <c r="W2" s="68"/>
      <c r="X2" s="68"/>
      <c r="Y2" s="68"/>
      <c r="Z2" s="66" t="str">
        <f>O2</f>
        <v>ระดับชั้นประถมศึกษาปีที่ 1โรงเรียนวัดโฆสิตาราม</v>
      </c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6" t="str">
        <f>Z2</f>
        <v>ระดับชั้นประถมศึกษาปีที่ 1โรงเรียนวัดโฆสิตาราม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6" t="str">
        <f>AK2</f>
        <v>ระดับชั้นประถมศึกษาปีที่ 1โรงเรียนวัดโฆสิตาราม</v>
      </c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6" t="str">
        <f>AV2</f>
        <v>ระดับชั้นประถมศึกษาปีที่ 1โรงเรียนวัดโฆสิตาราม</v>
      </c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6" t="str">
        <f>BG2</f>
        <v>ระดับชั้นประถมศึกษาปีที่ 1โรงเรียนวัดโฆสิตาราม</v>
      </c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6" t="str">
        <f>BR2</f>
        <v>ระดับชั้นประถมศึกษาปีที่ 1โรงเรียนวัดโฆสิตาราม</v>
      </c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6" t="str">
        <f>CC2</f>
        <v>ระดับชั้นประถมศึกษาปีที่ 1โรงเรียนวัดโฆสิตาราม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6" t="str">
        <f>CN2</f>
        <v>ระดับชั้นประถมศึกษาปีที่ 1โรงเรียนวัดโฆสิตาราม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6" t="str">
        <f>CY2</f>
        <v>ระดับชั้นประถมศึกษาปีที่ 1โรงเรียนวัดโฆสิตาราม</v>
      </c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6" t="str">
        <f>DJ2</f>
        <v>ระดับชั้นประถมศึกษาปีที่ 1โรงเรียนวัดโฆสิตาราม</v>
      </c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6" t="str">
        <f>DU2</f>
        <v>ระดับชั้นประถมศึกษาปีที่ 1โรงเรียนวัดโฆสิตาราม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6" t="str">
        <f>EF2</f>
        <v>ระดับชั้นประถมศึกษาปีที่ 1โรงเรียนวัดโฆสิตาราม</v>
      </c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6" t="str">
        <f>CN2</f>
        <v>ระดับชั้นประถมศึกษาปีที่ 1โรงเรียนวัดโฆสิตาราม</v>
      </c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6" t="str">
        <f>CC2</f>
        <v>ระดับชั้นประถมศึกษาปีที่ 1โรงเรียนวัดโฆสิตาราม</v>
      </c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</row>
    <row r="3" spans="1:200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499"/>
      <c r="K3" s="499"/>
      <c r="L3" s="499"/>
      <c r="M3" s="499"/>
      <c r="N3" s="500"/>
      <c r="O3" s="498" t="str">
        <f>'ข้อมูลพื้นฐาน  '!$E14</f>
        <v>คณิตศาสตร์</v>
      </c>
      <c r="P3" s="499"/>
      <c r="Q3" s="499"/>
      <c r="R3" s="499"/>
      <c r="S3" s="499"/>
      <c r="T3" s="499"/>
      <c r="U3" s="499"/>
      <c r="V3" s="499"/>
      <c r="W3" s="499"/>
      <c r="X3" s="499"/>
      <c r="Y3" s="500"/>
      <c r="Z3" s="498" t="str">
        <f>'ข้อมูลพื้นฐาน  '!$E15</f>
        <v>วิทยาศาสตร์และเทคโนโลยี</v>
      </c>
      <c r="AA3" s="499"/>
      <c r="AB3" s="499"/>
      <c r="AC3" s="499"/>
      <c r="AD3" s="499"/>
      <c r="AE3" s="499"/>
      <c r="AF3" s="499"/>
      <c r="AG3" s="499"/>
      <c r="AH3" s="499"/>
      <c r="AI3" s="499"/>
      <c r="AJ3" s="500"/>
      <c r="AK3" s="498" t="str">
        <f>'ข้อมูลพื้นฐาน  '!$E16</f>
        <v>สังคมศึกษา ศาสนาและ วัฒนธรรม</v>
      </c>
      <c r="AL3" s="499"/>
      <c r="AM3" s="499"/>
      <c r="AN3" s="499"/>
      <c r="AO3" s="499"/>
      <c r="AP3" s="499"/>
      <c r="AQ3" s="499"/>
      <c r="AR3" s="499"/>
      <c r="AS3" s="499"/>
      <c r="AT3" s="499"/>
      <c r="AU3" s="500"/>
      <c r="AV3" s="498" t="str">
        <f>'ข้อมูลพื้นฐาน  '!$E17</f>
        <v>ประวัติศาสตร์</v>
      </c>
      <c r="AW3" s="499"/>
      <c r="AX3" s="499"/>
      <c r="AY3" s="499"/>
      <c r="AZ3" s="499"/>
      <c r="BA3" s="499"/>
      <c r="BB3" s="499"/>
      <c r="BC3" s="499"/>
      <c r="BD3" s="499"/>
      <c r="BE3" s="499"/>
      <c r="BF3" s="500"/>
      <c r="BG3" s="498" t="str">
        <f>'ข้อมูลพื้นฐาน  '!$E18</f>
        <v>สุขศึกษาและพลศึกษา</v>
      </c>
      <c r="BH3" s="499"/>
      <c r="BI3" s="499"/>
      <c r="BJ3" s="499"/>
      <c r="BK3" s="499"/>
      <c r="BL3" s="499"/>
      <c r="BM3" s="499"/>
      <c r="BN3" s="499"/>
      <c r="BO3" s="499"/>
      <c r="BP3" s="499"/>
      <c r="BQ3" s="500"/>
      <c r="BR3" s="498" t="str">
        <f>'ข้อมูลพื้นฐาน  '!$E19</f>
        <v>ศิลปะ</v>
      </c>
      <c r="BS3" s="499"/>
      <c r="BT3" s="499"/>
      <c r="BU3" s="499"/>
      <c r="BV3" s="499"/>
      <c r="BW3" s="499"/>
      <c r="BX3" s="499"/>
      <c r="BY3" s="499"/>
      <c r="BZ3" s="499"/>
      <c r="CA3" s="499"/>
      <c r="CB3" s="500"/>
      <c r="CC3" s="498" t="str">
        <f>'ข้อมูลพื้นฐาน  '!$E20</f>
        <v>การงานอาชีพ</v>
      </c>
      <c r="CD3" s="499"/>
      <c r="CE3" s="499"/>
      <c r="CF3" s="499"/>
      <c r="CG3" s="499"/>
      <c r="CH3" s="499"/>
      <c r="CI3" s="499"/>
      <c r="CJ3" s="499"/>
      <c r="CK3" s="499"/>
      <c r="CL3" s="499"/>
      <c r="CM3" s="500"/>
      <c r="CN3" s="498" t="str">
        <f>'ข้อมูลพื้นฐาน  '!$E21</f>
        <v>ภาษาอังกฤษพื้นฐาน</v>
      </c>
      <c r="CO3" s="499"/>
      <c r="CP3" s="499"/>
      <c r="CQ3" s="499"/>
      <c r="CR3" s="499"/>
      <c r="CS3" s="499"/>
      <c r="CT3" s="499"/>
      <c r="CU3" s="499"/>
      <c r="CV3" s="499"/>
      <c r="CW3" s="499"/>
      <c r="CX3" s="500"/>
      <c r="CY3" s="498" t="str">
        <f>'ข้อมูลพื้นฐาน  '!$E22</f>
        <v>ภาษาจีน</v>
      </c>
      <c r="CZ3" s="499"/>
      <c r="DA3" s="499"/>
      <c r="DB3" s="499"/>
      <c r="DC3" s="499"/>
      <c r="DD3" s="499"/>
      <c r="DE3" s="499"/>
      <c r="DF3" s="499"/>
      <c r="DG3" s="499"/>
      <c r="DH3" s="499"/>
      <c r="DI3" s="500"/>
      <c r="DJ3" s="498" t="str">
        <f>'ข้อมูลพื้นฐาน  '!$E23</f>
        <v>การป้องกันการทุจริต</v>
      </c>
      <c r="DK3" s="499"/>
      <c r="DL3" s="499"/>
      <c r="DM3" s="499"/>
      <c r="DN3" s="499"/>
      <c r="DO3" s="499"/>
      <c r="DP3" s="499"/>
      <c r="DQ3" s="499"/>
      <c r="DR3" s="499"/>
      <c r="DS3" s="499"/>
      <c r="DT3" s="500"/>
      <c r="DU3" s="498" t="str">
        <f>'ข้อมูลพื้นฐาน  '!$E24</f>
        <v>ภาษาอังกฤษเพิ่มเติม</v>
      </c>
      <c r="DV3" s="499"/>
      <c r="DW3" s="499"/>
      <c r="DX3" s="499"/>
      <c r="DY3" s="499"/>
      <c r="DZ3" s="499"/>
      <c r="EA3" s="499"/>
      <c r="EB3" s="499"/>
      <c r="EC3" s="499"/>
      <c r="ED3" s="499"/>
      <c r="EE3" s="500"/>
      <c r="EF3" s="498" t="str">
        <f>'ข้อมูลพื้นฐาน  '!$E25</f>
        <v>การว่ายน้ำเพื่อการเอาชีวิตรอด</v>
      </c>
      <c r="EG3" s="499"/>
      <c r="EH3" s="499"/>
      <c r="EI3" s="499"/>
      <c r="EJ3" s="499"/>
      <c r="EK3" s="499"/>
      <c r="EL3" s="499"/>
      <c r="EM3" s="499"/>
      <c r="EN3" s="499"/>
      <c r="EO3" s="499"/>
      <c r="EP3" s="500"/>
      <c r="EQ3" s="498">
        <f>'ข้อมูลพื้นฐาน  '!$E26</f>
        <v>0</v>
      </c>
      <c r="ER3" s="499"/>
      <c r="ES3" s="499"/>
      <c r="ET3" s="499"/>
      <c r="EU3" s="499"/>
      <c r="EV3" s="499"/>
      <c r="EW3" s="499"/>
      <c r="EX3" s="499"/>
      <c r="EY3" s="499"/>
      <c r="EZ3" s="499"/>
      <c r="FA3" s="500"/>
      <c r="FB3" s="498">
        <f>'ข้อมูลพื้นฐาน  '!$E27</f>
        <v>0</v>
      </c>
      <c r="FC3" s="499"/>
      <c r="FD3" s="499"/>
      <c r="FE3" s="499"/>
      <c r="FF3" s="499"/>
      <c r="FG3" s="499"/>
      <c r="FH3" s="499"/>
      <c r="FI3" s="499"/>
      <c r="FJ3" s="499"/>
      <c r="FK3" s="499"/>
      <c r="FL3" s="500"/>
      <c r="FM3" s="498" t="s">
        <v>82</v>
      </c>
      <c r="FN3" s="499"/>
      <c r="FO3" s="499"/>
      <c r="FP3" s="499"/>
      <c r="FQ3" s="499"/>
      <c r="FR3" s="499"/>
      <c r="FS3" s="499"/>
      <c r="FT3" s="499"/>
      <c r="FU3" s="499"/>
      <c r="FV3" s="499"/>
      <c r="FW3" s="499"/>
      <c r="FX3" s="499"/>
      <c r="FY3" s="499"/>
      <c r="FZ3" s="499"/>
      <c r="GA3" s="499"/>
      <c r="GB3" s="499"/>
      <c r="GC3" s="499"/>
      <c r="GD3" s="499"/>
      <c r="GE3" s="500"/>
    </row>
    <row r="4" spans="1:200" ht="30.75" customHeight="1">
      <c r="A4" s="517"/>
      <c r="B4" s="521"/>
      <c r="C4" s="517"/>
      <c r="D4" s="69" t="s">
        <v>76</v>
      </c>
      <c r="E4" s="69" t="s">
        <v>77</v>
      </c>
      <c r="F4" s="69" t="s">
        <v>78</v>
      </c>
      <c r="G4" s="69" t="s">
        <v>79</v>
      </c>
      <c r="H4" s="69" t="s">
        <v>80</v>
      </c>
      <c r="I4" s="69" t="s">
        <v>95</v>
      </c>
      <c r="J4" s="69" t="s">
        <v>96</v>
      </c>
      <c r="K4" s="69" t="s">
        <v>97</v>
      </c>
      <c r="L4" s="79" t="s">
        <v>3</v>
      </c>
      <c r="M4" s="523" t="s">
        <v>64</v>
      </c>
      <c r="N4" s="529" t="s">
        <v>66</v>
      </c>
      <c r="O4" s="69" t="s">
        <v>76</v>
      </c>
      <c r="P4" s="69" t="s">
        <v>77</v>
      </c>
      <c r="Q4" s="69" t="s">
        <v>78</v>
      </c>
      <c r="R4" s="69" t="s">
        <v>79</v>
      </c>
      <c r="S4" s="69" t="s">
        <v>80</v>
      </c>
      <c r="T4" s="69" t="s">
        <v>95</v>
      </c>
      <c r="U4" s="69" t="s">
        <v>96</v>
      </c>
      <c r="V4" s="69" t="s">
        <v>97</v>
      </c>
      <c r="W4" s="79" t="s">
        <v>3</v>
      </c>
      <c r="X4" s="523" t="s">
        <v>64</v>
      </c>
      <c r="Y4" s="529" t="s">
        <v>81</v>
      </c>
      <c r="Z4" s="69" t="s">
        <v>76</v>
      </c>
      <c r="AA4" s="69" t="s">
        <v>77</v>
      </c>
      <c r="AB4" s="69" t="s">
        <v>78</v>
      </c>
      <c r="AC4" s="69" t="s">
        <v>79</v>
      </c>
      <c r="AD4" s="69" t="s">
        <v>80</v>
      </c>
      <c r="AE4" s="69" t="s">
        <v>95</v>
      </c>
      <c r="AF4" s="69" t="s">
        <v>96</v>
      </c>
      <c r="AG4" s="69" t="s">
        <v>97</v>
      </c>
      <c r="AH4" s="79" t="s">
        <v>3</v>
      </c>
      <c r="AI4" s="523" t="s">
        <v>64</v>
      </c>
      <c r="AJ4" s="529" t="s">
        <v>81</v>
      </c>
      <c r="AK4" s="69" t="s">
        <v>76</v>
      </c>
      <c r="AL4" s="69" t="s">
        <v>77</v>
      </c>
      <c r="AM4" s="69" t="s">
        <v>78</v>
      </c>
      <c r="AN4" s="69" t="s">
        <v>79</v>
      </c>
      <c r="AO4" s="69" t="s">
        <v>80</v>
      </c>
      <c r="AP4" s="69" t="s">
        <v>95</v>
      </c>
      <c r="AQ4" s="69" t="s">
        <v>96</v>
      </c>
      <c r="AR4" s="69" t="s">
        <v>97</v>
      </c>
      <c r="AS4" s="79" t="s">
        <v>3</v>
      </c>
      <c r="AT4" s="523" t="s">
        <v>64</v>
      </c>
      <c r="AU4" s="529" t="s">
        <v>81</v>
      </c>
      <c r="AV4" s="69" t="s">
        <v>76</v>
      </c>
      <c r="AW4" s="69" t="s">
        <v>77</v>
      </c>
      <c r="AX4" s="69" t="s">
        <v>78</v>
      </c>
      <c r="AY4" s="69" t="s">
        <v>79</v>
      </c>
      <c r="AZ4" s="69" t="s">
        <v>80</v>
      </c>
      <c r="BA4" s="69" t="s">
        <v>95</v>
      </c>
      <c r="BB4" s="69" t="s">
        <v>96</v>
      </c>
      <c r="BC4" s="69" t="s">
        <v>97</v>
      </c>
      <c r="BD4" s="79" t="s">
        <v>3</v>
      </c>
      <c r="BE4" s="529" t="s">
        <v>64</v>
      </c>
      <c r="BF4" s="529" t="s">
        <v>81</v>
      </c>
      <c r="BG4" s="69" t="s">
        <v>76</v>
      </c>
      <c r="BH4" s="69" t="s">
        <v>77</v>
      </c>
      <c r="BI4" s="69" t="s">
        <v>78</v>
      </c>
      <c r="BJ4" s="69" t="s">
        <v>79</v>
      </c>
      <c r="BK4" s="69" t="s">
        <v>80</v>
      </c>
      <c r="BL4" s="69" t="s">
        <v>95</v>
      </c>
      <c r="BM4" s="69" t="s">
        <v>96</v>
      </c>
      <c r="BN4" s="69" t="s">
        <v>97</v>
      </c>
      <c r="BO4" s="79" t="s">
        <v>3</v>
      </c>
      <c r="BP4" s="523" t="s">
        <v>64</v>
      </c>
      <c r="BQ4" s="529" t="s">
        <v>81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95</v>
      </c>
      <c r="BX4" s="69" t="s">
        <v>96</v>
      </c>
      <c r="BY4" s="69" t="s">
        <v>97</v>
      </c>
      <c r="BZ4" s="79" t="s">
        <v>3</v>
      </c>
      <c r="CA4" s="523" t="s">
        <v>64</v>
      </c>
      <c r="CB4" s="529" t="s">
        <v>81</v>
      </c>
      <c r="CC4" s="69" t="s">
        <v>76</v>
      </c>
      <c r="CD4" s="69" t="s">
        <v>77</v>
      </c>
      <c r="CE4" s="69" t="s">
        <v>78</v>
      </c>
      <c r="CF4" s="69" t="s">
        <v>79</v>
      </c>
      <c r="CG4" s="69" t="s">
        <v>80</v>
      </c>
      <c r="CH4" s="69" t="s">
        <v>95</v>
      </c>
      <c r="CI4" s="69" t="s">
        <v>96</v>
      </c>
      <c r="CJ4" s="69" t="s">
        <v>97</v>
      </c>
      <c r="CK4" s="79" t="s">
        <v>3</v>
      </c>
      <c r="CL4" s="523" t="s">
        <v>64</v>
      </c>
      <c r="CM4" s="529" t="s">
        <v>81</v>
      </c>
      <c r="CN4" s="69" t="s">
        <v>76</v>
      </c>
      <c r="CO4" s="69" t="s">
        <v>77</v>
      </c>
      <c r="CP4" s="69" t="s">
        <v>78</v>
      </c>
      <c r="CQ4" s="69" t="s">
        <v>79</v>
      </c>
      <c r="CR4" s="69" t="s">
        <v>80</v>
      </c>
      <c r="CS4" s="69" t="s">
        <v>95</v>
      </c>
      <c r="CT4" s="69" t="s">
        <v>96</v>
      </c>
      <c r="CU4" s="69" t="s">
        <v>97</v>
      </c>
      <c r="CV4" s="79" t="s">
        <v>3</v>
      </c>
      <c r="CW4" s="523" t="s">
        <v>64</v>
      </c>
      <c r="CX4" s="529" t="s">
        <v>81</v>
      </c>
      <c r="CY4" s="69" t="s">
        <v>76</v>
      </c>
      <c r="CZ4" s="69" t="s">
        <v>77</v>
      </c>
      <c r="DA4" s="69" t="s">
        <v>78</v>
      </c>
      <c r="DB4" s="69" t="s">
        <v>79</v>
      </c>
      <c r="DC4" s="69" t="s">
        <v>80</v>
      </c>
      <c r="DD4" s="69" t="s">
        <v>95</v>
      </c>
      <c r="DE4" s="69" t="s">
        <v>96</v>
      </c>
      <c r="DF4" s="69" t="s">
        <v>97</v>
      </c>
      <c r="DG4" s="79" t="s">
        <v>3</v>
      </c>
      <c r="DH4" s="523" t="s">
        <v>64</v>
      </c>
      <c r="DI4" s="529" t="s">
        <v>81</v>
      </c>
      <c r="DJ4" s="69" t="s">
        <v>76</v>
      </c>
      <c r="DK4" s="69" t="s">
        <v>77</v>
      </c>
      <c r="DL4" s="69" t="s">
        <v>78</v>
      </c>
      <c r="DM4" s="69" t="s">
        <v>79</v>
      </c>
      <c r="DN4" s="69" t="s">
        <v>80</v>
      </c>
      <c r="DO4" s="69" t="s">
        <v>95</v>
      </c>
      <c r="DP4" s="69" t="s">
        <v>96</v>
      </c>
      <c r="DQ4" s="69" t="s">
        <v>97</v>
      </c>
      <c r="DR4" s="79" t="s">
        <v>3</v>
      </c>
      <c r="DS4" s="523" t="s">
        <v>64</v>
      </c>
      <c r="DT4" s="529" t="s">
        <v>81</v>
      </c>
      <c r="DU4" s="69" t="s">
        <v>76</v>
      </c>
      <c r="DV4" s="69" t="s">
        <v>77</v>
      </c>
      <c r="DW4" s="69" t="s">
        <v>78</v>
      </c>
      <c r="DX4" s="69" t="s">
        <v>79</v>
      </c>
      <c r="DY4" s="69" t="s">
        <v>80</v>
      </c>
      <c r="DZ4" s="69" t="s">
        <v>95</v>
      </c>
      <c r="EA4" s="69" t="s">
        <v>96</v>
      </c>
      <c r="EB4" s="69" t="s">
        <v>97</v>
      </c>
      <c r="EC4" s="79" t="s">
        <v>3</v>
      </c>
      <c r="ED4" s="523" t="s">
        <v>64</v>
      </c>
      <c r="EE4" s="529" t="s">
        <v>81</v>
      </c>
      <c r="EF4" s="69" t="s">
        <v>76</v>
      </c>
      <c r="EG4" s="69" t="s">
        <v>77</v>
      </c>
      <c r="EH4" s="69" t="s">
        <v>78</v>
      </c>
      <c r="EI4" s="69" t="s">
        <v>79</v>
      </c>
      <c r="EJ4" s="69" t="s">
        <v>80</v>
      </c>
      <c r="EK4" s="69" t="s">
        <v>95</v>
      </c>
      <c r="EL4" s="69" t="s">
        <v>96</v>
      </c>
      <c r="EM4" s="69" t="s">
        <v>97</v>
      </c>
      <c r="EN4" s="79" t="s">
        <v>3</v>
      </c>
      <c r="EO4" s="523" t="s">
        <v>64</v>
      </c>
      <c r="EP4" s="529" t="s">
        <v>81</v>
      </c>
      <c r="EQ4" s="69" t="s">
        <v>76</v>
      </c>
      <c r="ER4" s="69" t="s">
        <v>77</v>
      </c>
      <c r="ES4" s="69" t="s">
        <v>78</v>
      </c>
      <c r="ET4" s="69" t="s">
        <v>79</v>
      </c>
      <c r="EU4" s="69" t="s">
        <v>80</v>
      </c>
      <c r="EV4" s="69" t="s">
        <v>95</v>
      </c>
      <c r="EW4" s="69" t="s">
        <v>96</v>
      </c>
      <c r="EX4" s="69" t="s">
        <v>97</v>
      </c>
      <c r="EY4" s="79" t="s">
        <v>3</v>
      </c>
      <c r="EZ4" s="523" t="s">
        <v>64</v>
      </c>
      <c r="FA4" s="529" t="s">
        <v>81</v>
      </c>
      <c r="FB4" s="69" t="s">
        <v>76</v>
      </c>
      <c r="FC4" s="69" t="s">
        <v>77</v>
      </c>
      <c r="FD4" s="69" t="s">
        <v>78</v>
      </c>
      <c r="FE4" s="69" t="s">
        <v>79</v>
      </c>
      <c r="FF4" s="69" t="s">
        <v>80</v>
      </c>
      <c r="FG4" s="69" t="s">
        <v>95</v>
      </c>
      <c r="FH4" s="69" t="s">
        <v>96</v>
      </c>
      <c r="FI4" s="69" t="s">
        <v>97</v>
      </c>
      <c r="FJ4" s="79" t="s">
        <v>3</v>
      </c>
      <c r="FK4" s="523" t="s">
        <v>64</v>
      </c>
      <c r="FL4" s="529" t="s">
        <v>81</v>
      </c>
      <c r="FM4" s="71" t="s">
        <v>76</v>
      </c>
      <c r="FN4" s="71" t="s">
        <v>64</v>
      </c>
      <c r="FO4" s="71" t="s">
        <v>77</v>
      </c>
      <c r="FP4" s="71" t="s">
        <v>64</v>
      </c>
      <c r="FQ4" s="71" t="s">
        <v>78</v>
      </c>
      <c r="FR4" s="71" t="s">
        <v>64</v>
      </c>
      <c r="FS4" s="71" t="s">
        <v>79</v>
      </c>
      <c r="FT4" s="71" t="s">
        <v>64</v>
      </c>
      <c r="FU4" s="71" t="s">
        <v>80</v>
      </c>
      <c r="FV4" s="71" t="s">
        <v>64</v>
      </c>
      <c r="FW4" s="71" t="s">
        <v>95</v>
      </c>
      <c r="FX4" s="71" t="s">
        <v>64</v>
      </c>
      <c r="FY4" s="71" t="s">
        <v>96</v>
      </c>
      <c r="FZ4" s="71" t="s">
        <v>64</v>
      </c>
      <c r="GA4" s="71" t="s">
        <v>97</v>
      </c>
      <c r="GB4" s="71" t="s">
        <v>64</v>
      </c>
      <c r="GC4" s="156" t="s">
        <v>65</v>
      </c>
      <c r="GD4" s="532" t="s">
        <v>64</v>
      </c>
      <c r="GE4" s="523" t="s">
        <v>81</v>
      </c>
      <c r="GI4" s="356" t="s">
        <v>411</v>
      </c>
      <c r="GJ4" s="400"/>
      <c r="GK4" s="400"/>
      <c r="GL4" s="400"/>
      <c r="GM4" s="400"/>
      <c r="GN4" s="400"/>
      <c r="GO4" s="400"/>
      <c r="GP4" s="401"/>
      <c r="GQ4" s="531" t="s">
        <v>410</v>
      </c>
      <c r="GR4" s="531"/>
    </row>
    <row r="5" spans="1:200" ht="20.25" customHeight="1">
      <c r="A5" s="513"/>
      <c r="B5" s="522"/>
      <c r="C5" s="153" t="s">
        <v>25</v>
      </c>
      <c r="D5" s="69">
        <f>IF(คะแนนคุณลักษณะ!E6="","",คะแนนคุณลักษณะ!E6)</f>
        <v>10</v>
      </c>
      <c r="E5" s="69">
        <f>IF(คะแนนคุณลักษณะ!F6="","",คะแนนคุณลักษณะ!F6)</f>
        <v>10</v>
      </c>
      <c r="F5" s="69">
        <f>IF(คะแนนคุณลักษณะ!G6="","",คะแนนคุณลักษณะ!G6)</f>
        <v>10</v>
      </c>
      <c r="G5" s="69">
        <f>IF(คะแนนคุณลักษณะ!H6="","",คะแนนคุณลักษณะ!H6)</f>
        <v>10</v>
      </c>
      <c r="H5" s="69">
        <f>IF(คะแนนคุณลักษณะ!I6="","",คะแนนคุณลักษณะ!I6)</f>
        <v>10</v>
      </c>
      <c r="I5" s="69">
        <f>IF(คะแนนคุณลักษณะ!J6="","",คะแนนคุณลักษณะ!J6)</f>
        <v>10</v>
      </c>
      <c r="J5" s="69">
        <f>IF(คะแนนคุณลักษณะ!K6="","",คะแนนคุณลักษณะ!K6)</f>
        <v>10</v>
      </c>
      <c r="K5" s="69">
        <f>IF(คะแนนคุณลักษณะ!L6="","",คะแนนคุณลักษณะ!L6)</f>
        <v>10</v>
      </c>
      <c r="L5" s="79">
        <f>IF(SUM(D5:K5),SUM(D5:K5),"")</f>
        <v>80</v>
      </c>
      <c r="M5" s="524"/>
      <c r="N5" s="530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79">
        <f>IF(SUM(O5:V5),SUM(O5:V5),"")</f>
        <v>80</v>
      </c>
      <c r="X5" s="524"/>
      <c r="Y5" s="530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79">
        <f>IF(SUM(Z5:AG5),SUM(Z5:AG5),"")</f>
        <v>80</v>
      </c>
      <c r="AI5" s="524"/>
      <c r="AJ5" s="530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79">
        <f>IF(SUM(AK5:AR5),SUM(AK5:AR5),"")</f>
        <v>80</v>
      </c>
      <c r="AT5" s="524"/>
      <c r="AU5" s="530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79">
        <f>IF(SUM(AV5:BC5),SUM(AV5:BC5),"")</f>
        <v>80</v>
      </c>
      <c r="BE5" s="530"/>
      <c r="BF5" s="530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79">
        <f>IF(SUM(BG5:BN5),SUM(BG5:BN5),"")</f>
        <v>80</v>
      </c>
      <c r="BP5" s="524"/>
      <c r="BQ5" s="530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79">
        <f>IF(SUM(BR5:BY5),SUM(BR5:BY5),"")</f>
        <v>80</v>
      </c>
      <c r="CA5" s="524"/>
      <c r="CB5" s="530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79">
        <f>IF(SUM(CC5:CJ5),SUM(CC5:CJ5),"")</f>
        <v>80</v>
      </c>
      <c r="CL5" s="524"/>
      <c r="CM5" s="530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79">
        <f>IF(SUM(CN5:CU5),SUM(CN5:CU5),"")</f>
        <v>80</v>
      </c>
      <c r="CW5" s="524"/>
      <c r="CX5" s="530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79">
        <f>IF(SUM(CY5:DF5),SUM(CY5:DF5),"")</f>
        <v>80</v>
      </c>
      <c r="DH5" s="524"/>
      <c r="DI5" s="530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79">
        <f>IF(SUM(DJ5:DQ5),SUM(DJ5:DQ5),"")</f>
        <v>80</v>
      </c>
      <c r="DS5" s="524"/>
      <c r="DT5" s="530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79">
        <f>IF(SUM(DU5:EB5),SUM(DU5:EB5),"")</f>
        <v>80</v>
      </c>
      <c r="ED5" s="524"/>
      <c r="EE5" s="530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79">
        <f>IF(SUM(EF5:EM5),SUM(EF5:EM5),"")</f>
        <v>80</v>
      </c>
      <c r="EO5" s="524"/>
      <c r="EP5" s="530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79" t="str">
        <f>IF(SUM(EQ5:EX5),SUM(EQ5:EX5),"")</f>
        <v/>
      </c>
      <c r="EZ5" s="524"/>
      <c r="FA5" s="530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79" t="str">
        <f>IF(SUM(FB5:FI5),SUM(FB5:FI5),"")</f>
        <v/>
      </c>
      <c r="FK5" s="524"/>
      <c r="FL5" s="530"/>
      <c r="FM5" s="71">
        <f>SUM(D5,O5,Z5,AK5,AV5,BG5,BR5,CC5,CN5,CY5,DJ5,DU5,EF5,EQ5,FB5)</f>
        <v>130</v>
      </c>
      <c r="FN5" s="71"/>
      <c r="FO5" s="71">
        <f>SUM(E5,P5,AA5,AL5,AW5,BH5,BS5,CD5,CO5,CZ5,DK5,DV5,EG5,ER5,FC5)</f>
        <v>130</v>
      </c>
      <c r="FP5" s="71"/>
      <c r="FQ5" s="71">
        <f>SUM(F5,Q5,AB5,AM5,AX5,BI5,BT5,CE5,CP5,DA5,DL5,DW5,EH5,ES5,FD5)</f>
        <v>130</v>
      </c>
      <c r="FR5" s="71"/>
      <c r="FS5" s="71">
        <f>SUM(G5,R5,AC5,AN5,AY5,BJ5,BU5,CF5,CQ5,DB5,DM5,DX5,EI5,ET5,FE5)</f>
        <v>130</v>
      </c>
      <c r="FT5" s="71"/>
      <c r="FU5" s="71">
        <f>SUM(H5,S5,AD5,AO5,AZ5,BK5,BV5,CG5,CR5,DC5,DN5,DY5,EJ5,EU5,FF5)</f>
        <v>130</v>
      </c>
      <c r="FV5" s="71"/>
      <c r="FW5" s="71">
        <f>SUM(I5,T5,AE5,AP5,BA5,BL5,BW5,CH5,CS5,DD5,DO5,DZ5,EK5,EV5,FG5)</f>
        <v>130</v>
      </c>
      <c r="FX5" s="71"/>
      <c r="FY5" s="71">
        <f>SUM(J5,U5,AF5,AQ5,BB5,BM5,BX5,CI5,CT5,DE5,DP5,EA5,EL5,EW5,FH5)</f>
        <v>130</v>
      </c>
      <c r="FZ5" s="71"/>
      <c r="GA5" s="71">
        <f>SUM(K5,V5,AG5,AR5,BC5,BN5,BY5,CJ5,CU5,DF5,DQ5,EB5,EM5,EX5,FI5)</f>
        <v>130</v>
      </c>
      <c r="GB5" s="71"/>
      <c r="GC5" s="157">
        <f>COUNT(FM5,FO5,FQ5,FS5,FU5,FW5,FY5,GA5)</f>
        <v>8</v>
      </c>
      <c r="GD5" s="533"/>
      <c r="GE5" s="524"/>
      <c r="GI5" s="266" t="s">
        <v>285</v>
      </c>
      <c r="GJ5" s="266" t="s">
        <v>286</v>
      </c>
      <c r="GK5" s="266" t="s">
        <v>287</v>
      </c>
      <c r="GL5" s="266" t="s">
        <v>288</v>
      </c>
      <c r="GM5" s="266" t="s">
        <v>289</v>
      </c>
      <c r="GN5" s="266" t="s">
        <v>290</v>
      </c>
      <c r="GO5" s="266" t="s">
        <v>291</v>
      </c>
      <c r="GP5" s="266" t="s">
        <v>292</v>
      </c>
      <c r="GQ5" s="266" t="s">
        <v>293</v>
      </c>
      <c r="GR5" s="402" t="s">
        <v>409</v>
      </c>
    </row>
    <row r="6" spans="1:200" s="26" customFormat="1" ht="15.95" customHeight="1">
      <c r="A6" s="52">
        <v>1</v>
      </c>
      <c r="B6" s="23">
        <f>คะแนนสอบ!C6</f>
        <v>2375</v>
      </c>
      <c r="C6" s="38" t="str">
        <f>คะแนนสอบ!D6</f>
        <v>เด็กชายณัฐชนน  รอบรู้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4" t="str">
        <f>IF(SUM(D6:K6),ROUND(SUM(D6:K6)*100/$L$5,0),"")</f>
        <v/>
      </c>
      <c r="M6" s="108" t="str">
        <f t="shared" ref="M6:M49" si="0">IF(L6="","",VLOOKUP(L6,grad02,5,TRUE))</f>
        <v/>
      </c>
      <c r="N6" s="108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4" t="str">
        <f>IF(SUM(O6:V6),ROUND(SUM(O6:V6)*100/$W$5,0),"")</f>
        <v/>
      </c>
      <c r="X6" s="108" t="str">
        <f t="shared" ref="X6:X49" si="2">IF(W6="","",VLOOKUP(W6,grad02,5,TRUE))</f>
        <v/>
      </c>
      <c r="Y6" s="108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4" t="str">
        <f>IF(SUM(Z6:AG6),ROUND(SUM(Z6:AG6)*100/$AH$5,0),"")</f>
        <v/>
      </c>
      <c r="AI6" s="108" t="str">
        <f t="shared" ref="AI6:AI49" si="4">IF(AH6="","",VLOOKUP(AH6,grad02,5,TRUE))</f>
        <v/>
      </c>
      <c r="AJ6" s="108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4" t="str">
        <f>IF(SUM(AK6:AR6),ROUND(SUM(AK6:AR6)*100/$AS$5,0),"")</f>
        <v/>
      </c>
      <c r="AT6" s="108" t="str">
        <f t="shared" ref="AT6:AT49" si="6">IF(AS6="","",VLOOKUP(AS6,grad02,5,TRUE))</f>
        <v/>
      </c>
      <c r="AU6" s="108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4" t="str">
        <f>IF(SUM(AV6:BC6),ROUND(SUM(AV6:BC6)*100/$BD$5,0),"")</f>
        <v/>
      </c>
      <c r="BE6" s="108" t="str">
        <f t="shared" ref="BE6:BE49" si="8">IF(BD6="","",VLOOKUP(BD6,grad02,5,TRUE))</f>
        <v/>
      </c>
      <c r="BF6" s="108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4" t="str">
        <f>IF(SUM(BG6:BN6),ROUND(SUM(BG6:BN6)*100/$BO$5,0),"")</f>
        <v/>
      </c>
      <c r="BP6" s="108" t="str">
        <f t="shared" ref="BP6:BP49" si="10">IF(BO6="","",VLOOKUP(BO6,grad02,5,TRUE))</f>
        <v/>
      </c>
      <c r="BQ6" s="108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4" t="str">
        <f>IF(SUM(BR6:BY6),ROUND(SUM(BR6:BY6)*100/$BZ$5,0),"")</f>
        <v/>
      </c>
      <c r="CA6" s="108" t="str">
        <f t="shared" ref="CA6:CA49" si="12">IF(BZ6="","",VLOOKUP(BZ6,grad02,5,TRUE))</f>
        <v/>
      </c>
      <c r="CB6" s="108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4" t="str">
        <f>IF(SUM(CC6:CJ6),ROUND(SUM(CC6:CJ6)*100/$CK$5,0),"")</f>
        <v/>
      </c>
      <c r="CL6" s="108" t="str">
        <f t="shared" ref="CL6:CL49" si="14">IF(CK6="","",VLOOKUP(CK6,grad02,5,TRUE))</f>
        <v/>
      </c>
      <c r="CM6" s="108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4" t="str">
        <f>IF(SUM(CN6:CU6),ROUND(SUM(CN6:CU6)*100/$CV$5,0),"")</f>
        <v/>
      </c>
      <c r="CW6" s="108" t="str">
        <f t="shared" ref="CW6:CW49" si="16">IF(CV6="","",VLOOKUP(CV6,grad02,5,TRUE))</f>
        <v/>
      </c>
      <c r="CX6" s="108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4" t="str">
        <f>IF(SUM(CY6:DF6),ROUND(SUM(CY6:DF6)*100/$DG$5,0),"")</f>
        <v/>
      </c>
      <c r="DH6" s="108" t="str">
        <f>IF(DG6="","",VLOOKUP(DG6,grad02,5,TRUE))</f>
        <v/>
      </c>
      <c r="DI6" s="108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4" t="str">
        <f>IF(SUM(DJ6:DQ6),ROUND(SUM(DJ6:DQ6)*100/$DR$5,0),"")</f>
        <v/>
      </c>
      <c r="DS6" s="108" t="str">
        <f t="shared" ref="DS6:DS55" si="19">IF(DR6="","",VLOOKUP(DR6,grad02,5,TRUE))</f>
        <v/>
      </c>
      <c r="DT6" s="108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4" t="str">
        <f>IF(SUM(DU6:EB6),ROUND(SUM(DU6:EB6)*100/$EC$5,0),"")</f>
        <v/>
      </c>
      <c r="ED6" s="108" t="str">
        <f t="shared" ref="ED6:ED55" si="21">IF(EC6="","",VLOOKUP(EC6,grad02,5,TRUE))</f>
        <v/>
      </c>
      <c r="EE6" s="108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4" t="str">
        <f>IF(SUM(EF6:EM6),ROUND(SUM(EF6:EM6)*100/$EN$5,0),"")</f>
        <v/>
      </c>
      <c r="EO6" s="108" t="str">
        <f t="shared" ref="EO6:EO55" si="23">IF(EN6="","",VLOOKUP(EN6,grad02,5,TRUE))</f>
        <v/>
      </c>
      <c r="EP6" s="108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4" t="str">
        <f>IF(SUM(EQ6:EX6),ROUND(SUM(EQ6:EX6)*100/$EY$5,0),"")</f>
        <v/>
      </c>
      <c r="EZ6" s="108" t="str">
        <f t="shared" ref="EZ6:EZ55" si="25">IF(EY6="","",VLOOKUP(EY6,grad02,5,TRUE))</f>
        <v/>
      </c>
      <c r="FA6" s="108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4" t="str">
        <f>IF(SUM(FB6:FI6),ROUND(SUM(FB6:FI6)*100/$FJ$5,0),"")</f>
        <v/>
      </c>
      <c r="FK6" s="108" t="str">
        <f t="shared" ref="FK6:FK49" si="27">IF(FJ6="","",VLOOKUP(FJ6,grad02,5,TRUE))</f>
        <v/>
      </c>
      <c r="FL6" s="108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8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8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8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8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8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8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8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8" t="str">
        <f>IF(GA6="","",VLOOKUP(GA6,grad02,5,TRUE))</f>
        <v/>
      </c>
      <c r="GC6" s="74" t="str">
        <f>IF(SUM(FM6,FO6,FQ6,FS6,FU6,FW6,FY6,GA6),ROUND(SUM(FM6,FO6,FQ6,FS6,FU6,FW6,FY6,GA6)/$GC$5,0),"")</f>
        <v/>
      </c>
      <c r="GD6" s="108" t="str">
        <f>IF(เกณฑ์!F$20="Mode",GQ6,IF(เกณฑ์!F$20="ร้อยละ",GR6,""))</f>
        <v/>
      </c>
      <c r="GE6" s="108" t="str">
        <f>IF(GD6="","",IF(GD6=0,"ไม่ผ่าน",IF(GD6=1,"ผ่าน",IF(GD6=2,"ดี","ดีเยี่ยม"))))</f>
        <v/>
      </c>
      <c r="GF6" s="72"/>
      <c r="GI6" s="51" t="str">
        <f>FN6</f>
        <v/>
      </c>
      <c r="GJ6" s="51" t="str">
        <f>FP6</f>
        <v/>
      </c>
      <c r="GK6" s="51" t="str">
        <f>FR6</f>
        <v/>
      </c>
      <c r="GL6" s="51" t="str">
        <f>FT6</f>
        <v/>
      </c>
      <c r="GM6" s="51" t="str">
        <f>FV6</f>
        <v/>
      </c>
      <c r="GN6" s="51" t="str">
        <f>FX6</f>
        <v/>
      </c>
      <c r="GO6" s="51" t="str">
        <f>FZ6</f>
        <v/>
      </c>
      <c r="GP6" s="51" t="str">
        <f>GB6</f>
        <v/>
      </c>
      <c r="GQ6" s="51" t="str">
        <f>'06-1'!I6</f>
        <v/>
      </c>
      <c r="GR6" s="51" t="str">
        <f t="shared" ref="GR6:GR37" si="36">IF(GC6="","",VLOOKUP(GC6,grad02,5,TRUE))</f>
        <v/>
      </c>
    </row>
    <row r="7" spans="1:200" s="26" customFormat="1" ht="15.95" customHeight="1">
      <c r="A7" s="51">
        <v>2</v>
      </c>
      <c r="B7" s="23">
        <f>คะแนนสอบ!C7</f>
        <v>2376</v>
      </c>
      <c r="C7" s="38" t="str">
        <f>คะแนนสอบ!D7</f>
        <v>เด็กชายฐิติภัทร  สุภะผล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4" t="str">
        <f>IF(SUM(D7:K7),ROUND(SUM(D7:K7)*100/$L$5,0),"")</f>
        <v/>
      </c>
      <c r="M7" s="108" t="str">
        <f t="shared" si="0"/>
        <v/>
      </c>
      <c r="N7" s="108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4" t="str">
        <f>IF(SUM(O7:V7),ROUND(SUM(O7:V7)*100/$W$5,0),"")</f>
        <v/>
      </c>
      <c r="X7" s="108" t="str">
        <f t="shared" si="2"/>
        <v/>
      </c>
      <c r="Y7" s="108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4" t="str">
        <f t="shared" ref="AH7:AH49" si="37">IF(SUM(Z7:AG7),ROUND(SUM(Z7:AG7)*100/$AH$5,0),"")</f>
        <v/>
      </c>
      <c r="AI7" s="108" t="str">
        <f t="shared" si="4"/>
        <v/>
      </c>
      <c r="AJ7" s="108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4" t="str">
        <f t="shared" ref="AS7:AS49" si="38">IF(SUM(AK7:AR7),ROUND(SUM(AK7:AR7)*100/$AS$5,0),"")</f>
        <v/>
      </c>
      <c r="AT7" s="108" t="str">
        <f t="shared" si="6"/>
        <v/>
      </c>
      <c r="AU7" s="108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4" t="str">
        <f t="shared" ref="BD7:BD49" si="39">IF(SUM(AV7:BC7),ROUND(SUM(AV7:BC7)*100/$BD$5,0),"")</f>
        <v/>
      </c>
      <c r="BE7" s="108" t="str">
        <f t="shared" si="8"/>
        <v/>
      </c>
      <c r="BF7" s="108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4" t="str">
        <f t="shared" ref="BO7:BO49" si="40">IF(SUM(BG7:BN7),ROUND(SUM(BG7:BN7)*100/$BO$5,0),"")</f>
        <v/>
      </c>
      <c r="BP7" s="108" t="str">
        <f t="shared" si="10"/>
        <v/>
      </c>
      <c r="BQ7" s="108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4" t="str">
        <f t="shared" ref="BZ7:BZ49" si="41">IF(SUM(BR7:BY7),ROUND(SUM(BR7:BY7)*100/$BZ$5,0),"")</f>
        <v/>
      </c>
      <c r="CA7" s="108" t="str">
        <f t="shared" si="12"/>
        <v/>
      </c>
      <c r="CB7" s="108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4" t="str">
        <f t="shared" ref="CK7:CK49" si="42">IF(SUM(CC7:CJ7),ROUND(SUM(CC7:CJ7)*100/$CK$5,0),"")</f>
        <v/>
      </c>
      <c r="CL7" s="108" t="str">
        <f t="shared" si="14"/>
        <v/>
      </c>
      <c r="CM7" s="108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4" t="str">
        <f t="shared" ref="CV7:CV49" si="43">IF(SUM(CN7:CU7),ROUND(SUM(CN7:CU7)*100/$CV$5,0),"")</f>
        <v/>
      </c>
      <c r="CW7" s="108" t="str">
        <f t="shared" si="16"/>
        <v/>
      </c>
      <c r="CX7" s="108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4" t="str">
        <f t="shared" ref="DG7:DG49" si="44">IF(SUM(CY7:DF7),ROUND(SUM(CY7:DF7)*100/$DG$5,0),"")</f>
        <v/>
      </c>
      <c r="DH7" s="108" t="str">
        <f t="shared" ref="DH7:DH49" si="45">IF(DG7="","",VLOOKUP(DG7,grad02,5,TRUE))</f>
        <v/>
      </c>
      <c r="DI7" s="108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4" t="str">
        <f t="shared" ref="DR7:DR55" si="46">IF(SUM(DJ7:DQ7),ROUND(SUM(DJ7:DQ7)*100/$DR$5,0),"")</f>
        <v/>
      </c>
      <c r="DS7" s="108" t="str">
        <f t="shared" si="19"/>
        <v/>
      </c>
      <c r="DT7" s="108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4" t="str">
        <f t="shared" ref="EC7:EC55" si="47">IF(SUM(DU7:EB7),ROUND(SUM(DU7:EB7)*100/$EC$5,0),"")</f>
        <v/>
      </c>
      <c r="ED7" s="108" t="str">
        <f t="shared" si="21"/>
        <v/>
      </c>
      <c r="EE7" s="108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4" t="str">
        <f t="shared" ref="EN7:EN55" si="48">IF(SUM(EF7:EM7),ROUND(SUM(EF7:EM7)*100/$EN$5,0),"")</f>
        <v/>
      </c>
      <c r="EO7" s="108" t="str">
        <f t="shared" si="23"/>
        <v/>
      </c>
      <c r="EP7" s="108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4" t="str">
        <f t="shared" ref="EY7:EY55" si="49">IF(SUM(EQ7:EX7),ROUND(SUM(EQ7:EX7)*100/$EY$5,0),"")</f>
        <v/>
      </c>
      <c r="EZ7" s="108" t="str">
        <f t="shared" si="25"/>
        <v/>
      </c>
      <c r="FA7" s="108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4" t="str">
        <f t="shared" ref="FJ7:FJ49" si="50">IF(SUM(FB7:FI7),ROUND(SUM(FB7:FI7)*100/$FJ$5,0),"")</f>
        <v/>
      </c>
      <c r="FK7" s="108" t="str">
        <f t="shared" si="27"/>
        <v/>
      </c>
      <c r="FL7" s="108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8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8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8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8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8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8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8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8" t="str">
        <f t="shared" ref="GB7:GB49" si="59">IF(GA7="","",VLOOKUP(GA7,grad02,5,TRUE))</f>
        <v/>
      </c>
      <c r="GC7" s="74" t="str">
        <f>IF(SUM(FM7,FO7,FQ7,FS7,FU7,FW7,FY7,GA7),ROUND(SUM(FM7,FO7,FQ7,FS7,FU7,FW7,FY7,GA7)/$GC$5,0),"")</f>
        <v/>
      </c>
      <c r="GD7" s="108" t="str">
        <f>IF(เกณฑ์!F$20="Mode",GQ7,IF(เกณฑ์!F$20="ร้อยละ",GR7,""))</f>
        <v/>
      </c>
      <c r="GE7" s="108" t="str">
        <f t="shared" ref="GE7:GE49" si="60">IF(GD7="","",IF(GD7=0,"ไม่ผ่าน",IF(GD7=1,"ผ่าน",IF(GD7=2,"ดี","ดีเยี่ยม"))))</f>
        <v/>
      </c>
      <c r="GF7" s="72"/>
      <c r="GI7" s="51" t="str">
        <f t="shared" ref="GI7:GI49" si="61">FN7</f>
        <v/>
      </c>
      <c r="GJ7" s="51" t="str">
        <f t="shared" ref="GJ7:GJ49" si="62">FP7</f>
        <v/>
      </c>
      <c r="GK7" s="51" t="str">
        <f t="shared" ref="GK7:GK49" si="63">FR7</f>
        <v/>
      </c>
      <c r="GL7" s="51" t="str">
        <f t="shared" ref="GL7:GL49" si="64">FT7</f>
        <v/>
      </c>
      <c r="GM7" s="51" t="str">
        <f t="shared" ref="GM7:GM49" si="65">FV7</f>
        <v/>
      </c>
      <c r="GN7" s="51" t="str">
        <f t="shared" ref="GN7:GN49" si="66">FX7</f>
        <v/>
      </c>
      <c r="GO7" s="51" t="str">
        <f t="shared" ref="GO7:GO49" si="67">FZ7</f>
        <v/>
      </c>
      <c r="GP7" s="51" t="str">
        <f t="shared" ref="GP7:GP49" si="68">GB7</f>
        <v/>
      </c>
      <c r="GQ7" s="51" t="str">
        <f>'06-1'!I7</f>
        <v/>
      </c>
      <c r="GR7" s="51" t="str">
        <f t="shared" si="36"/>
        <v/>
      </c>
    </row>
    <row r="8" spans="1:200" s="26" customFormat="1" ht="15.95" customHeight="1">
      <c r="A8" s="51">
        <v>3</v>
      </c>
      <c r="B8" s="23">
        <f>คะแนนสอบ!C8</f>
        <v>2377</v>
      </c>
      <c r="C8" s="38" t="str">
        <f>คะแนนสอบ!D8</f>
        <v>เด็กชายเอกภพ  งานสลุง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4" t="str">
        <f t="shared" ref="L8:L49" si="69">IF(SUM(D8:K8),ROUND(SUM(D8:K8)*100/$L$5,0),"")</f>
        <v/>
      </c>
      <c r="M8" s="108" t="str">
        <f t="shared" si="0"/>
        <v/>
      </c>
      <c r="N8" s="108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4" t="str">
        <f t="shared" ref="W8:W49" si="70">IF(SUM(O8:V8),ROUND(SUM(O8:V8)*100/$W$5,0),"")</f>
        <v/>
      </c>
      <c r="X8" s="108" t="str">
        <f t="shared" si="2"/>
        <v/>
      </c>
      <c r="Y8" s="108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4" t="str">
        <f t="shared" si="37"/>
        <v/>
      </c>
      <c r="AI8" s="108" t="str">
        <f t="shared" si="4"/>
        <v/>
      </c>
      <c r="AJ8" s="108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4" t="str">
        <f t="shared" si="38"/>
        <v/>
      </c>
      <c r="AT8" s="108" t="str">
        <f t="shared" si="6"/>
        <v/>
      </c>
      <c r="AU8" s="108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4" t="str">
        <f t="shared" si="39"/>
        <v/>
      </c>
      <c r="BE8" s="108" t="str">
        <f t="shared" si="8"/>
        <v/>
      </c>
      <c r="BF8" s="108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4" t="str">
        <f t="shared" si="40"/>
        <v/>
      </c>
      <c r="BP8" s="108" t="str">
        <f t="shared" si="10"/>
        <v/>
      </c>
      <c r="BQ8" s="108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4" t="str">
        <f t="shared" si="41"/>
        <v/>
      </c>
      <c r="CA8" s="108" t="str">
        <f t="shared" si="12"/>
        <v/>
      </c>
      <c r="CB8" s="108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4" t="str">
        <f t="shared" si="42"/>
        <v/>
      </c>
      <c r="CL8" s="108" t="str">
        <f t="shared" si="14"/>
        <v/>
      </c>
      <c r="CM8" s="108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4" t="str">
        <f t="shared" si="43"/>
        <v/>
      </c>
      <c r="CW8" s="108" t="str">
        <f t="shared" si="16"/>
        <v/>
      </c>
      <c r="CX8" s="108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4" t="str">
        <f t="shared" si="44"/>
        <v/>
      </c>
      <c r="DH8" s="108" t="str">
        <f t="shared" si="45"/>
        <v/>
      </c>
      <c r="DI8" s="108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4" t="str">
        <f t="shared" si="46"/>
        <v/>
      </c>
      <c r="DS8" s="108" t="str">
        <f t="shared" si="19"/>
        <v/>
      </c>
      <c r="DT8" s="108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4" t="str">
        <f t="shared" si="47"/>
        <v/>
      </c>
      <c r="ED8" s="108" t="str">
        <f t="shared" si="21"/>
        <v/>
      </c>
      <c r="EE8" s="108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4" t="str">
        <f t="shared" si="48"/>
        <v/>
      </c>
      <c r="EO8" s="108" t="str">
        <f t="shared" si="23"/>
        <v/>
      </c>
      <c r="EP8" s="108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4" t="str">
        <f t="shared" si="49"/>
        <v/>
      </c>
      <c r="EZ8" s="108" t="str">
        <f t="shared" si="25"/>
        <v/>
      </c>
      <c r="FA8" s="108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4" t="str">
        <f t="shared" si="50"/>
        <v/>
      </c>
      <c r="FK8" s="108" t="str">
        <f t="shared" si="27"/>
        <v/>
      </c>
      <c r="FL8" s="108" t="str">
        <f t="shared" si="28"/>
        <v/>
      </c>
      <c r="FM8" s="24" t="str">
        <f t="shared" si="51"/>
        <v/>
      </c>
      <c r="FN8" s="108" t="str">
        <f t="shared" si="29"/>
        <v/>
      </c>
      <c r="FO8" s="24" t="str">
        <f t="shared" si="52"/>
        <v/>
      </c>
      <c r="FP8" s="108" t="str">
        <f t="shared" si="30"/>
        <v/>
      </c>
      <c r="FQ8" s="24" t="str">
        <f t="shared" si="53"/>
        <v/>
      </c>
      <c r="FR8" s="108" t="str">
        <f t="shared" si="31"/>
        <v/>
      </c>
      <c r="FS8" s="24" t="str">
        <f t="shared" si="54"/>
        <v/>
      </c>
      <c r="FT8" s="108" t="str">
        <f t="shared" si="32"/>
        <v/>
      </c>
      <c r="FU8" s="24" t="str">
        <f t="shared" si="55"/>
        <v/>
      </c>
      <c r="FV8" s="108" t="str">
        <f t="shared" si="33"/>
        <v/>
      </c>
      <c r="FW8" s="24" t="str">
        <f t="shared" si="56"/>
        <v/>
      </c>
      <c r="FX8" s="108" t="str">
        <f t="shared" si="34"/>
        <v/>
      </c>
      <c r="FY8" s="24" t="str">
        <f t="shared" si="57"/>
        <v/>
      </c>
      <c r="FZ8" s="108" t="str">
        <f t="shared" si="35"/>
        <v/>
      </c>
      <c r="GA8" s="24" t="str">
        <f t="shared" si="58"/>
        <v/>
      </c>
      <c r="GB8" s="108" t="str">
        <f t="shared" si="59"/>
        <v/>
      </c>
      <c r="GC8" s="74" t="str">
        <f>IF(SUM(FM8,FO8,FQ8,FS8,FU8,FW8,FY8,GA8),ROUND(SUM(FM8,FO8,FQ8,FS8,FU8,FW8,FY8,GA8)/$GC$5,0),"")</f>
        <v/>
      </c>
      <c r="GD8" s="108" t="str">
        <f>IF(เกณฑ์!F$20="Mode",GQ8,IF(เกณฑ์!F$20="ร้อยละ",GR8,""))</f>
        <v/>
      </c>
      <c r="GE8" s="108" t="str">
        <f t="shared" si="60"/>
        <v/>
      </c>
      <c r="GF8" s="72"/>
      <c r="GI8" s="51" t="str">
        <f t="shared" si="61"/>
        <v/>
      </c>
      <c r="GJ8" s="51" t="str">
        <f t="shared" si="62"/>
        <v/>
      </c>
      <c r="GK8" s="51" t="str">
        <f t="shared" si="63"/>
        <v/>
      </c>
      <c r="GL8" s="51" t="str">
        <f t="shared" si="64"/>
        <v/>
      </c>
      <c r="GM8" s="51" t="str">
        <f t="shared" si="65"/>
        <v/>
      </c>
      <c r="GN8" s="51" t="str">
        <f t="shared" si="66"/>
        <v/>
      </c>
      <c r="GO8" s="51" t="str">
        <f t="shared" si="67"/>
        <v/>
      </c>
      <c r="GP8" s="51" t="str">
        <f t="shared" si="68"/>
        <v/>
      </c>
      <c r="GQ8" s="51" t="str">
        <f>'06-1'!I8</f>
        <v/>
      </c>
      <c r="GR8" s="51" t="str">
        <f t="shared" si="36"/>
        <v/>
      </c>
    </row>
    <row r="9" spans="1:200" s="26" customFormat="1" ht="15.95" customHeight="1">
      <c r="A9" s="51">
        <v>4</v>
      </c>
      <c r="B9" s="23">
        <f>คะแนนสอบ!C9</f>
        <v>2378</v>
      </c>
      <c r="C9" s="38" t="str">
        <f>คะแนนสอบ!D9</f>
        <v>เด็กชายธนกฤติ  อินวกูล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4" t="str">
        <f t="shared" si="69"/>
        <v/>
      </c>
      <c r="M9" s="108" t="str">
        <f t="shared" si="0"/>
        <v/>
      </c>
      <c r="N9" s="108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4" t="str">
        <f t="shared" si="70"/>
        <v/>
      </c>
      <c r="X9" s="108" t="str">
        <f t="shared" si="2"/>
        <v/>
      </c>
      <c r="Y9" s="108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4" t="str">
        <f t="shared" si="37"/>
        <v/>
      </c>
      <c r="AI9" s="108" t="str">
        <f t="shared" si="4"/>
        <v/>
      </c>
      <c r="AJ9" s="108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4" t="str">
        <f t="shared" si="38"/>
        <v/>
      </c>
      <c r="AT9" s="108" t="str">
        <f t="shared" si="6"/>
        <v/>
      </c>
      <c r="AU9" s="108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4" t="str">
        <f t="shared" si="39"/>
        <v/>
      </c>
      <c r="BE9" s="108" t="str">
        <f t="shared" si="8"/>
        <v/>
      </c>
      <c r="BF9" s="108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4" t="str">
        <f t="shared" si="40"/>
        <v/>
      </c>
      <c r="BP9" s="108" t="str">
        <f t="shared" si="10"/>
        <v/>
      </c>
      <c r="BQ9" s="108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4" t="str">
        <f t="shared" si="41"/>
        <v/>
      </c>
      <c r="CA9" s="108" t="str">
        <f t="shared" si="12"/>
        <v/>
      </c>
      <c r="CB9" s="108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4" t="str">
        <f t="shared" si="42"/>
        <v/>
      </c>
      <c r="CL9" s="108" t="str">
        <f t="shared" si="14"/>
        <v/>
      </c>
      <c r="CM9" s="108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4" t="str">
        <f t="shared" si="43"/>
        <v/>
      </c>
      <c r="CW9" s="108" t="str">
        <f t="shared" si="16"/>
        <v/>
      </c>
      <c r="CX9" s="108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4" t="str">
        <f t="shared" si="44"/>
        <v/>
      </c>
      <c r="DH9" s="108" t="str">
        <f t="shared" si="45"/>
        <v/>
      </c>
      <c r="DI9" s="108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4" t="str">
        <f t="shared" si="46"/>
        <v/>
      </c>
      <c r="DS9" s="108" t="str">
        <f t="shared" si="19"/>
        <v/>
      </c>
      <c r="DT9" s="108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4" t="str">
        <f t="shared" si="47"/>
        <v/>
      </c>
      <c r="ED9" s="108" t="str">
        <f t="shared" si="21"/>
        <v/>
      </c>
      <c r="EE9" s="108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4" t="str">
        <f t="shared" si="48"/>
        <v/>
      </c>
      <c r="EO9" s="108" t="str">
        <f t="shared" si="23"/>
        <v/>
      </c>
      <c r="EP9" s="108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4" t="str">
        <f t="shared" si="49"/>
        <v/>
      </c>
      <c r="EZ9" s="108" t="str">
        <f t="shared" si="25"/>
        <v/>
      </c>
      <c r="FA9" s="108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4" t="str">
        <f t="shared" si="50"/>
        <v/>
      </c>
      <c r="FK9" s="108" t="str">
        <f t="shared" si="27"/>
        <v/>
      </c>
      <c r="FL9" s="108" t="str">
        <f t="shared" si="28"/>
        <v/>
      </c>
      <c r="FM9" s="24" t="str">
        <f t="shared" si="51"/>
        <v/>
      </c>
      <c r="FN9" s="108" t="str">
        <f t="shared" si="29"/>
        <v/>
      </c>
      <c r="FO9" s="24" t="str">
        <f t="shared" si="52"/>
        <v/>
      </c>
      <c r="FP9" s="108" t="str">
        <f t="shared" si="30"/>
        <v/>
      </c>
      <c r="FQ9" s="24" t="str">
        <f t="shared" si="53"/>
        <v/>
      </c>
      <c r="FR9" s="108" t="str">
        <f t="shared" si="31"/>
        <v/>
      </c>
      <c r="FS9" s="24" t="str">
        <f t="shared" si="54"/>
        <v/>
      </c>
      <c r="FT9" s="108" t="str">
        <f t="shared" si="32"/>
        <v/>
      </c>
      <c r="FU9" s="24" t="str">
        <f t="shared" si="55"/>
        <v/>
      </c>
      <c r="FV9" s="108" t="str">
        <f t="shared" si="33"/>
        <v/>
      </c>
      <c r="FW9" s="24" t="str">
        <f t="shared" si="56"/>
        <v/>
      </c>
      <c r="FX9" s="108" t="str">
        <f t="shared" si="34"/>
        <v/>
      </c>
      <c r="FY9" s="24" t="str">
        <f t="shared" si="57"/>
        <v/>
      </c>
      <c r="FZ9" s="108" t="str">
        <f t="shared" si="35"/>
        <v/>
      </c>
      <c r="GA9" s="24" t="str">
        <f t="shared" si="58"/>
        <v/>
      </c>
      <c r="GB9" s="108" t="str">
        <f t="shared" si="59"/>
        <v/>
      </c>
      <c r="GC9" s="74" t="str">
        <f t="shared" ref="GC9:GC49" si="71">IF(SUM(FM9,FO9,FQ9,FS9,FU9,FW9,FY9,GA9),ROUND(SUM(FM9,FO9,FQ9,FS9,FU9,FW9,FY9,GA9)/$GC$5,0),"")</f>
        <v/>
      </c>
      <c r="GD9" s="108" t="str">
        <f>IF(เกณฑ์!F$20="Mode",GQ9,IF(เกณฑ์!F$20="ร้อยละ",GR9,""))</f>
        <v/>
      </c>
      <c r="GE9" s="108" t="str">
        <f t="shared" si="60"/>
        <v/>
      </c>
      <c r="GF9" s="72"/>
      <c r="GI9" s="51" t="str">
        <f t="shared" si="61"/>
        <v/>
      </c>
      <c r="GJ9" s="51" t="str">
        <f t="shared" si="62"/>
        <v/>
      </c>
      <c r="GK9" s="51" t="str">
        <f t="shared" si="63"/>
        <v/>
      </c>
      <c r="GL9" s="51" t="str">
        <f t="shared" si="64"/>
        <v/>
      </c>
      <c r="GM9" s="51" t="str">
        <f t="shared" si="65"/>
        <v/>
      </c>
      <c r="GN9" s="51" t="str">
        <f t="shared" si="66"/>
        <v/>
      </c>
      <c r="GO9" s="51" t="str">
        <f t="shared" si="67"/>
        <v/>
      </c>
      <c r="GP9" s="51" t="str">
        <f t="shared" si="68"/>
        <v/>
      </c>
      <c r="GQ9" s="51" t="str">
        <f>'06-1'!I9</f>
        <v/>
      </c>
      <c r="GR9" s="51" t="str">
        <f t="shared" si="36"/>
        <v/>
      </c>
    </row>
    <row r="10" spans="1:200" s="26" customFormat="1" ht="15.95" customHeight="1">
      <c r="A10" s="51">
        <v>5</v>
      </c>
      <c r="B10" s="23">
        <f>คะแนนสอบ!C10</f>
        <v>2379</v>
      </c>
      <c r="C10" s="38" t="str">
        <f>คะแนนสอบ!D10</f>
        <v>เด็กชายปภาวิน  มังคะลา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4" t="str">
        <f t="shared" si="69"/>
        <v/>
      </c>
      <c r="M10" s="108" t="str">
        <f t="shared" si="0"/>
        <v/>
      </c>
      <c r="N10" s="108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4" t="str">
        <f t="shared" si="70"/>
        <v/>
      </c>
      <c r="X10" s="108" t="str">
        <f t="shared" si="2"/>
        <v/>
      </c>
      <c r="Y10" s="108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4" t="str">
        <f t="shared" si="37"/>
        <v/>
      </c>
      <c r="AI10" s="108" t="str">
        <f t="shared" si="4"/>
        <v/>
      </c>
      <c r="AJ10" s="108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4" t="str">
        <f t="shared" si="38"/>
        <v/>
      </c>
      <c r="AT10" s="108" t="str">
        <f t="shared" si="6"/>
        <v/>
      </c>
      <c r="AU10" s="108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4" t="str">
        <f t="shared" si="39"/>
        <v/>
      </c>
      <c r="BE10" s="108" t="str">
        <f t="shared" si="8"/>
        <v/>
      </c>
      <c r="BF10" s="108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4" t="str">
        <f t="shared" si="40"/>
        <v/>
      </c>
      <c r="BP10" s="108" t="str">
        <f t="shared" si="10"/>
        <v/>
      </c>
      <c r="BQ10" s="108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4" t="str">
        <f t="shared" si="41"/>
        <v/>
      </c>
      <c r="CA10" s="108" t="str">
        <f t="shared" si="12"/>
        <v/>
      </c>
      <c r="CB10" s="108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4" t="str">
        <f t="shared" si="42"/>
        <v/>
      </c>
      <c r="CL10" s="108" t="str">
        <f t="shared" si="14"/>
        <v/>
      </c>
      <c r="CM10" s="108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4" t="str">
        <f t="shared" si="43"/>
        <v/>
      </c>
      <c r="CW10" s="108" t="str">
        <f t="shared" si="16"/>
        <v/>
      </c>
      <c r="CX10" s="108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4" t="str">
        <f t="shared" si="44"/>
        <v/>
      </c>
      <c r="DH10" s="108" t="str">
        <f t="shared" si="45"/>
        <v/>
      </c>
      <c r="DI10" s="108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4" t="str">
        <f t="shared" si="46"/>
        <v/>
      </c>
      <c r="DS10" s="108" t="str">
        <f t="shared" si="19"/>
        <v/>
      </c>
      <c r="DT10" s="108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4" t="str">
        <f t="shared" si="47"/>
        <v/>
      </c>
      <c r="ED10" s="108" t="str">
        <f t="shared" si="21"/>
        <v/>
      </c>
      <c r="EE10" s="108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4" t="str">
        <f t="shared" si="48"/>
        <v/>
      </c>
      <c r="EO10" s="108" t="str">
        <f t="shared" si="23"/>
        <v/>
      </c>
      <c r="EP10" s="108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4" t="str">
        <f t="shared" si="49"/>
        <v/>
      </c>
      <c r="EZ10" s="108" t="str">
        <f t="shared" si="25"/>
        <v/>
      </c>
      <c r="FA10" s="108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4" t="str">
        <f t="shared" si="50"/>
        <v/>
      </c>
      <c r="FK10" s="108" t="str">
        <f t="shared" si="27"/>
        <v/>
      </c>
      <c r="FL10" s="108" t="str">
        <f t="shared" si="28"/>
        <v/>
      </c>
      <c r="FM10" s="24" t="str">
        <f t="shared" si="51"/>
        <v/>
      </c>
      <c r="FN10" s="108" t="str">
        <f t="shared" si="29"/>
        <v/>
      </c>
      <c r="FO10" s="24" t="str">
        <f t="shared" si="52"/>
        <v/>
      </c>
      <c r="FP10" s="108" t="str">
        <f t="shared" si="30"/>
        <v/>
      </c>
      <c r="FQ10" s="24" t="str">
        <f t="shared" si="53"/>
        <v/>
      </c>
      <c r="FR10" s="108" t="str">
        <f t="shared" si="31"/>
        <v/>
      </c>
      <c r="FS10" s="24" t="str">
        <f t="shared" si="54"/>
        <v/>
      </c>
      <c r="FT10" s="108" t="str">
        <f t="shared" si="32"/>
        <v/>
      </c>
      <c r="FU10" s="24" t="str">
        <f t="shared" si="55"/>
        <v/>
      </c>
      <c r="FV10" s="108" t="str">
        <f t="shared" si="33"/>
        <v/>
      </c>
      <c r="FW10" s="24" t="str">
        <f t="shared" si="56"/>
        <v/>
      </c>
      <c r="FX10" s="108" t="str">
        <f t="shared" si="34"/>
        <v/>
      </c>
      <c r="FY10" s="24" t="str">
        <f t="shared" si="57"/>
        <v/>
      </c>
      <c r="FZ10" s="108" t="str">
        <f t="shared" si="35"/>
        <v/>
      </c>
      <c r="GA10" s="24" t="str">
        <f t="shared" si="58"/>
        <v/>
      </c>
      <c r="GB10" s="108" t="str">
        <f t="shared" si="59"/>
        <v/>
      </c>
      <c r="GC10" s="74" t="str">
        <f t="shared" si="71"/>
        <v/>
      </c>
      <c r="GD10" s="108" t="str">
        <f>IF(เกณฑ์!F$20="Mode",GQ10,IF(เกณฑ์!F$20="ร้อยละ",GR10,""))</f>
        <v/>
      </c>
      <c r="GE10" s="108" t="str">
        <f t="shared" si="60"/>
        <v/>
      </c>
      <c r="GF10" s="72"/>
      <c r="GI10" s="51" t="str">
        <f t="shared" si="61"/>
        <v/>
      </c>
      <c r="GJ10" s="51" t="str">
        <f t="shared" si="62"/>
        <v/>
      </c>
      <c r="GK10" s="51" t="str">
        <f t="shared" si="63"/>
        <v/>
      </c>
      <c r="GL10" s="51" t="str">
        <f t="shared" si="64"/>
        <v/>
      </c>
      <c r="GM10" s="51" t="str">
        <f t="shared" si="65"/>
        <v/>
      </c>
      <c r="GN10" s="51" t="str">
        <f t="shared" si="66"/>
        <v/>
      </c>
      <c r="GO10" s="51" t="str">
        <f t="shared" si="67"/>
        <v/>
      </c>
      <c r="GP10" s="51" t="str">
        <f t="shared" si="68"/>
        <v/>
      </c>
      <c r="GQ10" s="51" t="str">
        <f>'06-1'!I10</f>
        <v/>
      </c>
      <c r="GR10" s="51" t="str">
        <f t="shared" si="36"/>
        <v/>
      </c>
    </row>
    <row r="11" spans="1:200" s="26" customFormat="1" ht="15.95" customHeight="1">
      <c r="A11" s="51">
        <v>6</v>
      </c>
      <c r="B11" s="23">
        <f>คะแนนสอบ!C11</f>
        <v>2380</v>
      </c>
      <c r="C11" s="38" t="str">
        <f>คะแนนสอบ!D11</f>
        <v>เด็กชายธนกฤต  แย้มพรม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4" t="str">
        <f t="shared" si="69"/>
        <v/>
      </c>
      <c r="M11" s="108" t="str">
        <f t="shared" si="0"/>
        <v/>
      </c>
      <c r="N11" s="108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4" t="str">
        <f t="shared" si="70"/>
        <v/>
      </c>
      <c r="X11" s="108" t="str">
        <f t="shared" si="2"/>
        <v/>
      </c>
      <c r="Y11" s="108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4" t="str">
        <f t="shared" si="37"/>
        <v/>
      </c>
      <c r="AI11" s="108" t="str">
        <f t="shared" si="4"/>
        <v/>
      </c>
      <c r="AJ11" s="108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4" t="str">
        <f t="shared" si="38"/>
        <v/>
      </c>
      <c r="AT11" s="108" t="str">
        <f t="shared" si="6"/>
        <v/>
      </c>
      <c r="AU11" s="108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4" t="str">
        <f t="shared" si="39"/>
        <v/>
      </c>
      <c r="BE11" s="108" t="str">
        <f t="shared" si="8"/>
        <v/>
      </c>
      <c r="BF11" s="108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4" t="str">
        <f t="shared" si="40"/>
        <v/>
      </c>
      <c r="BP11" s="108" t="str">
        <f t="shared" si="10"/>
        <v/>
      </c>
      <c r="BQ11" s="108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4" t="str">
        <f t="shared" si="41"/>
        <v/>
      </c>
      <c r="CA11" s="108" t="str">
        <f t="shared" si="12"/>
        <v/>
      </c>
      <c r="CB11" s="108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4" t="str">
        <f t="shared" si="42"/>
        <v/>
      </c>
      <c r="CL11" s="108" t="str">
        <f t="shared" si="14"/>
        <v/>
      </c>
      <c r="CM11" s="108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4" t="str">
        <f t="shared" si="43"/>
        <v/>
      </c>
      <c r="CW11" s="108" t="str">
        <f t="shared" si="16"/>
        <v/>
      </c>
      <c r="CX11" s="108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4" t="str">
        <f t="shared" si="44"/>
        <v/>
      </c>
      <c r="DH11" s="108" t="str">
        <f t="shared" si="45"/>
        <v/>
      </c>
      <c r="DI11" s="108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4" t="str">
        <f t="shared" si="46"/>
        <v/>
      </c>
      <c r="DS11" s="108" t="str">
        <f t="shared" si="19"/>
        <v/>
      </c>
      <c r="DT11" s="108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4" t="str">
        <f t="shared" si="47"/>
        <v/>
      </c>
      <c r="ED11" s="108" t="str">
        <f t="shared" si="21"/>
        <v/>
      </c>
      <c r="EE11" s="108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4" t="str">
        <f t="shared" si="48"/>
        <v/>
      </c>
      <c r="EO11" s="108" t="str">
        <f t="shared" si="23"/>
        <v/>
      </c>
      <c r="EP11" s="108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4" t="str">
        <f t="shared" si="49"/>
        <v/>
      </c>
      <c r="EZ11" s="108" t="str">
        <f t="shared" si="25"/>
        <v/>
      </c>
      <c r="FA11" s="108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4" t="str">
        <f t="shared" si="50"/>
        <v/>
      </c>
      <c r="FK11" s="108" t="str">
        <f t="shared" si="27"/>
        <v/>
      </c>
      <c r="FL11" s="108" t="str">
        <f t="shared" si="28"/>
        <v/>
      </c>
      <c r="FM11" s="24" t="str">
        <f t="shared" si="51"/>
        <v/>
      </c>
      <c r="FN11" s="108" t="str">
        <f t="shared" si="29"/>
        <v/>
      </c>
      <c r="FO11" s="24" t="str">
        <f t="shared" si="52"/>
        <v/>
      </c>
      <c r="FP11" s="108" t="str">
        <f t="shared" si="30"/>
        <v/>
      </c>
      <c r="FQ11" s="24" t="str">
        <f t="shared" si="53"/>
        <v/>
      </c>
      <c r="FR11" s="108" t="str">
        <f t="shared" si="31"/>
        <v/>
      </c>
      <c r="FS11" s="24" t="str">
        <f t="shared" si="54"/>
        <v/>
      </c>
      <c r="FT11" s="108" t="str">
        <f t="shared" si="32"/>
        <v/>
      </c>
      <c r="FU11" s="24" t="str">
        <f t="shared" si="55"/>
        <v/>
      </c>
      <c r="FV11" s="108" t="str">
        <f t="shared" si="33"/>
        <v/>
      </c>
      <c r="FW11" s="24" t="str">
        <f t="shared" si="56"/>
        <v/>
      </c>
      <c r="FX11" s="108" t="str">
        <f t="shared" si="34"/>
        <v/>
      </c>
      <c r="FY11" s="24" t="str">
        <f t="shared" si="57"/>
        <v/>
      </c>
      <c r="FZ11" s="108" t="str">
        <f t="shared" si="35"/>
        <v/>
      </c>
      <c r="GA11" s="24" t="str">
        <f t="shared" si="58"/>
        <v/>
      </c>
      <c r="GB11" s="108" t="str">
        <f t="shared" si="59"/>
        <v/>
      </c>
      <c r="GC11" s="74" t="str">
        <f t="shared" si="71"/>
        <v/>
      </c>
      <c r="GD11" s="108" t="str">
        <f>IF(เกณฑ์!F$20="Mode",GQ11,IF(เกณฑ์!F$20="ร้อยละ",GR11,""))</f>
        <v/>
      </c>
      <c r="GE11" s="108" t="str">
        <f t="shared" si="60"/>
        <v/>
      </c>
      <c r="GF11" s="72"/>
      <c r="GI11" s="51" t="str">
        <f t="shared" si="61"/>
        <v/>
      </c>
      <c r="GJ11" s="51" t="str">
        <f t="shared" si="62"/>
        <v/>
      </c>
      <c r="GK11" s="51" t="str">
        <f t="shared" si="63"/>
        <v/>
      </c>
      <c r="GL11" s="51" t="str">
        <f t="shared" si="64"/>
        <v/>
      </c>
      <c r="GM11" s="51" t="str">
        <f t="shared" si="65"/>
        <v/>
      </c>
      <c r="GN11" s="51" t="str">
        <f t="shared" si="66"/>
        <v/>
      </c>
      <c r="GO11" s="51" t="str">
        <f t="shared" si="67"/>
        <v/>
      </c>
      <c r="GP11" s="51" t="str">
        <f t="shared" si="68"/>
        <v/>
      </c>
      <c r="GQ11" s="51" t="str">
        <f>'06-1'!I11</f>
        <v/>
      </c>
      <c r="GR11" s="51" t="str">
        <f t="shared" si="36"/>
        <v/>
      </c>
    </row>
    <row r="12" spans="1:200" s="26" customFormat="1" ht="15.95" customHeight="1">
      <c r="A12" s="51">
        <v>7</v>
      </c>
      <c r="B12" s="23">
        <f>คะแนนสอบ!C12</f>
        <v>2381</v>
      </c>
      <c r="C12" s="38" t="str">
        <f>คะแนนสอบ!D12</f>
        <v>เด็กชายอัศวิน  พูลพร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4" t="str">
        <f t="shared" si="69"/>
        <v/>
      </c>
      <c r="M12" s="108" t="str">
        <f t="shared" si="0"/>
        <v/>
      </c>
      <c r="N12" s="108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4" t="str">
        <f t="shared" si="70"/>
        <v/>
      </c>
      <c r="X12" s="108" t="str">
        <f t="shared" si="2"/>
        <v/>
      </c>
      <c r="Y12" s="108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4" t="str">
        <f t="shared" si="37"/>
        <v/>
      </c>
      <c r="AI12" s="108" t="str">
        <f t="shared" si="4"/>
        <v/>
      </c>
      <c r="AJ12" s="108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4" t="str">
        <f t="shared" si="38"/>
        <v/>
      </c>
      <c r="AT12" s="108" t="str">
        <f t="shared" si="6"/>
        <v/>
      </c>
      <c r="AU12" s="108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4" t="str">
        <f t="shared" si="39"/>
        <v/>
      </c>
      <c r="BE12" s="108" t="str">
        <f t="shared" si="8"/>
        <v/>
      </c>
      <c r="BF12" s="108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4" t="str">
        <f t="shared" si="40"/>
        <v/>
      </c>
      <c r="BP12" s="108" t="str">
        <f t="shared" si="10"/>
        <v/>
      </c>
      <c r="BQ12" s="108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4" t="str">
        <f t="shared" si="41"/>
        <v/>
      </c>
      <c r="CA12" s="108" t="str">
        <f t="shared" si="12"/>
        <v/>
      </c>
      <c r="CB12" s="108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4" t="str">
        <f t="shared" si="42"/>
        <v/>
      </c>
      <c r="CL12" s="108" t="str">
        <f t="shared" si="14"/>
        <v/>
      </c>
      <c r="CM12" s="108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4" t="str">
        <f t="shared" si="43"/>
        <v/>
      </c>
      <c r="CW12" s="108" t="str">
        <f t="shared" si="16"/>
        <v/>
      </c>
      <c r="CX12" s="108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4" t="str">
        <f t="shared" si="44"/>
        <v/>
      </c>
      <c r="DH12" s="108" t="str">
        <f t="shared" si="45"/>
        <v/>
      </c>
      <c r="DI12" s="108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4" t="str">
        <f t="shared" si="46"/>
        <v/>
      </c>
      <c r="DS12" s="108" t="str">
        <f t="shared" si="19"/>
        <v/>
      </c>
      <c r="DT12" s="108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4" t="str">
        <f t="shared" si="47"/>
        <v/>
      </c>
      <c r="ED12" s="108" t="str">
        <f t="shared" si="21"/>
        <v/>
      </c>
      <c r="EE12" s="108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4" t="str">
        <f t="shared" si="48"/>
        <v/>
      </c>
      <c r="EO12" s="108" t="str">
        <f t="shared" si="23"/>
        <v/>
      </c>
      <c r="EP12" s="108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4" t="str">
        <f t="shared" si="49"/>
        <v/>
      </c>
      <c r="EZ12" s="108" t="str">
        <f t="shared" si="25"/>
        <v/>
      </c>
      <c r="FA12" s="108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4" t="str">
        <f t="shared" si="50"/>
        <v/>
      </c>
      <c r="FK12" s="108" t="str">
        <f t="shared" si="27"/>
        <v/>
      </c>
      <c r="FL12" s="108" t="str">
        <f t="shared" si="28"/>
        <v/>
      </c>
      <c r="FM12" s="24" t="str">
        <f t="shared" si="51"/>
        <v/>
      </c>
      <c r="FN12" s="108" t="str">
        <f t="shared" si="29"/>
        <v/>
      </c>
      <c r="FO12" s="24" t="str">
        <f t="shared" si="52"/>
        <v/>
      </c>
      <c r="FP12" s="108" t="str">
        <f t="shared" si="30"/>
        <v/>
      </c>
      <c r="FQ12" s="24" t="str">
        <f t="shared" si="53"/>
        <v/>
      </c>
      <c r="FR12" s="108" t="str">
        <f t="shared" si="31"/>
        <v/>
      </c>
      <c r="FS12" s="24" t="str">
        <f t="shared" si="54"/>
        <v/>
      </c>
      <c r="FT12" s="108" t="str">
        <f t="shared" si="32"/>
        <v/>
      </c>
      <c r="FU12" s="24" t="str">
        <f t="shared" si="55"/>
        <v/>
      </c>
      <c r="FV12" s="108" t="str">
        <f t="shared" si="33"/>
        <v/>
      </c>
      <c r="FW12" s="24" t="str">
        <f t="shared" si="56"/>
        <v/>
      </c>
      <c r="FX12" s="108" t="str">
        <f t="shared" si="34"/>
        <v/>
      </c>
      <c r="FY12" s="24" t="str">
        <f t="shared" si="57"/>
        <v/>
      </c>
      <c r="FZ12" s="108" t="str">
        <f t="shared" si="35"/>
        <v/>
      </c>
      <c r="GA12" s="24" t="str">
        <f t="shared" si="58"/>
        <v/>
      </c>
      <c r="GB12" s="108" t="str">
        <f t="shared" si="59"/>
        <v/>
      </c>
      <c r="GC12" s="74" t="str">
        <f t="shared" si="71"/>
        <v/>
      </c>
      <c r="GD12" s="108" t="str">
        <f>IF(เกณฑ์!F$20="Mode",GQ12,IF(เกณฑ์!F$20="ร้อยละ",GR12,""))</f>
        <v/>
      </c>
      <c r="GE12" s="108" t="str">
        <f t="shared" si="60"/>
        <v/>
      </c>
      <c r="GF12" s="72"/>
      <c r="GI12" s="51" t="str">
        <f t="shared" si="61"/>
        <v/>
      </c>
      <c r="GJ12" s="51" t="str">
        <f t="shared" si="62"/>
        <v/>
      </c>
      <c r="GK12" s="51" t="str">
        <f t="shared" si="63"/>
        <v/>
      </c>
      <c r="GL12" s="51" t="str">
        <f t="shared" si="64"/>
        <v/>
      </c>
      <c r="GM12" s="51" t="str">
        <f t="shared" si="65"/>
        <v/>
      </c>
      <c r="GN12" s="51" t="str">
        <f t="shared" si="66"/>
        <v/>
      </c>
      <c r="GO12" s="51" t="str">
        <f t="shared" si="67"/>
        <v/>
      </c>
      <c r="GP12" s="51" t="str">
        <f t="shared" si="68"/>
        <v/>
      </c>
      <c r="GQ12" s="51" t="str">
        <f>'06-1'!I12</f>
        <v/>
      </c>
      <c r="GR12" s="51" t="str">
        <f t="shared" si="36"/>
        <v/>
      </c>
    </row>
    <row r="13" spans="1:200" s="26" customFormat="1" ht="15.95" customHeight="1">
      <c r="A13" s="51">
        <v>8</v>
      </c>
      <c r="B13" s="23">
        <f>คะแนนสอบ!C13</f>
        <v>2382</v>
      </c>
      <c r="C13" s="38" t="str">
        <f>คะแนนสอบ!D13</f>
        <v>เด็กหญิงจารุพิชญา  ธัญญเจริญ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4" t="str">
        <f t="shared" si="69"/>
        <v/>
      </c>
      <c r="M13" s="108" t="str">
        <f t="shared" si="0"/>
        <v/>
      </c>
      <c r="N13" s="108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4" t="str">
        <f t="shared" si="70"/>
        <v/>
      </c>
      <c r="X13" s="108" t="str">
        <f t="shared" si="2"/>
        <v/>
      </c>
      <c r="Y13" s="108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4" t="str">
        <f t="shared" si="37"/>
        <v/>
      </c>
      <c r="AI13" s="108" t="str">
        <f t="shared" si="4"/>
        <v/>
      </c>
      <c r="AJ13" s="108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4" t="str">
        <f t="shared" si="38"/>
        <v/>
      </c>
      <c r="AT13" s="108" t="str">
        <f t="shared" si="6"/>
        <v/>
      </c>
      <c r="AU13" s="108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4" t="str">
        <f t="shared" si="39"/>
        <v/>
      </c>
      <c r="BE13" s="108" t="str">
        <f t="shared" si="8"/>
        <v/>
      </c>
      <c r="BF13" s="108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4" t="str">
        <f t="shared" si="40"/>
        <v/>
      </c>
      <c r="BP13" s="108" t="str">
        <f t="shared" si="10"/>
        <v/>
      </c>
      <c r="BQ13" s="108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4" t="str">
        <f t="shared" si="41"/>
        <v/>
      </c>
      <c r="CA13" s="108" t="str">
        <f t="shared" si="12"/>
        <v/>
      </c>
      <c r="CB13" s="108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4" t="str">
        <f t="shared" si="42"/>
        <v/>
      </c>
      <c r="CL13" s="108" t="str">
        <f t="shared" si="14"/>
        <v/>
      </c>
      <c r="CM13" s="108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4" t="str">
        <f t="shared" si="43"/>
        <v/>
      </c>
      <c r="CW13" s="108" t="str">
        <f t="shared" si="16"/>
        <v/>
      </c>
      <c r="CX13" s="108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4" t="str">
        <f t="shared" si="44"/>
        <v/>
      </c>
      <c r="DH13" s="108" t="str">
        <f t="shared" si="45"/>
        <v/>
      </c>
      <c r="DI13" s="108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4" t="str">
        <f t="shared" si="46"/>
        <v/>
      </c>
      <c r="DS13" s="108" t="str">
        <f t="shared" si="19"/>
        <v/>
      </c>
      <c r="DT13" s="108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4" t="str">
        <f t="shared" si="47"/>
        <v/>
      </c>
      <c r="ED13" s="108" t="str">
        <f t="shared" si="21"/>
        <v/>
      </c>
      <c r="EE13" s="108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4" t="str">
        <f t="shared" si="48"/>
        <v/>
      </c>
      <c r="EO13" s="108" t="str">
        <f t="shared" si="23"/>
        <v/>
      </c>
      <c r="EP13" s="108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4" t="str">
        <f t="shared" si="49"/>
        <v/>
      </c>
      <c r="EZ13" s="108" t="str">
        <f t="shared" si="25"/>
        <v/>
      </c>
      <c r="FA13" s="108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4" t="str">
        <f t="shared" si="50"/>
        <v/>
      </c>
      <c r="FK13" s="108" t="str">
        <f t="shared" si="27"/>
        <v/>
      </c>
      <c r="FL13" s="108" t="str">
        <f t="shared" si="28"/>
        <v/>
      </c>
      <c r="FM13" s="24" t="str">
        <f t="shared" si="51"/>
        <v/>
      </c>
      <c r="FN13" s="108" t="str">
        <f t="shared" si="29"/>
        <v/>
      </c>
      <c r="FO13" s="24" t="str">
        <f t="shared" si="52"/>
        <v/>
      </c>
      <c r="FP13" s="108" t="str">
        <f t="shared" si="30"/>
        <v/>
      </c>
      <c r="FQ13" s="24" t="str">
        <f t="shared" si="53"/>
        <v/>
      </c>
      <c r="FR13" s="108" t="str">
        <f t="shared" si="31"/>
        <v/>
      </c>
      <c r="FS13" s="24" t="str">
        <f t="shared" si="54"/>
        <v/>
      </c>
      <c r="FT13" s="108" t="str">
        <f t="shared" si="32"/>
        <v/>
      </c>
      <c r="FU13" s="24" t="str">
        <f t="shared" si="55"/>
        <v/>
      </c>
      <c r="FV13" s="108" t="str">
        <f t="shared" si="33"/>
        <v/>
      </c>
      <c r="FW13" s="24" t="str">
        <f t="shared" si="56"/>
        <v/>
      </c>
      <c r="FX13" s="108" t="str">
        <f t="shared" si="34"/>
        <v/>
      </c>
      <c r="FY13" s="24" t="str">
        <f t="shared" si="57"/>
        <v/>
      </c>
      <c r="FZ13" s="108" t="str">
        <f t="shared" si="35"/>
        <v/>
      </c>
      <c r="GA13" s="24" t="str">
        <f t="shared" si="58"/>
        <v/>
      </c>
      <c r="GB13" s="108" t="str">
        <f t="shared" si="59"/>
        <v/>
      </c>
      <c r="GC13" s="74" t="str">
        <f t="shared" si="71"/>
        <v/>
      </c>
      <c r="GD13" s="108" t="str">
        <f>IF(เกณฑ์!F$20="Mode",GQ13,IF(เกณฑ์!F$20="ร้อยละ",GR13,""))</f>
        <v/>
      </c>
      <c r="GE13" s="108" t="str">
        <f t="shared" si="60"/>
        <v/>
      </c>
      <c r="GF13" s="72"/>
      <c r="GI13" s="51" t="str">
        <f t="shared" si="61"/>
        <v/>
      </c>
      <c r="GJ13" s="51" t="str">
        <f t="shared" si="62"/>
        <v/>
      </c>
      <c r="GK13" s="51" t="str">
        <f t="shared" si="63"/>
        <v/>
      </c>
      <c r="GL13" s="51" t="str">
        <f t="shared" si="64"/>
        <v/>
      </c>
      <c r="GM13" s="51" t="str">
        <f t="shared" si="65"/>
        <v/>
      </c>
      <c r="GN13" s="51" t="str">
        <f t="shared" si="66"/>
        <v/>
      </c>
      <c r="GO13" s="51" t="str">
        <f t="shared" si="67"/>
        <v/>
      </c>
      <c r="GP13" s="51" t="str">
        <f t="shared" si="68"/>
        <v/>
      </c>
      <c r="GQ13" s="51" t="str">
        <f>'06-1'!I13</f>
        <v/>
      </c>
      <c r="GR13" s="51" t="str">
        <f t="shared" si="36"/>
        <v/>
      </c>
    </row>
    <row r="14" spans="1:200" s="26" customFormat="1" ht="15.95" customHeight="1">
      <c r="A14" s="51">
        <v>9</v>
      </c>
      <c r="B14" s="23">
        <f>คะแนนสอบ!C14</f>
        <v>2383</v>
      </c>
      <c r="C14" s="38" t="str">
        <f>คะแนนสอบ!D14</f>
        <v>เด็กหญิงนันท์นภัส  เจียมพัว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4" t="str">
        <f t="shared" si="69"/>
        <v/>
      </c>
      <c r="M14" s="108" t="str">
        <f t="shared" si="0"/>
        <v/>
      </c>
      <c r="N14" s="108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4" t="str">
        <f t="shared" si="70"/>
        <v/>
      </c>
      <c r="X14" s="108" t="str">
        <f t="shared" si="2"/>
        <v/>
      </c>
      <c r="Y14" s="108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4" t="str">
        <f t="shared" si="37"/>
        <v/>
      </c>
      <c r="AI14" s="108" t="str">
        <f t="shared" si="4"/>
        <v/>
      </c>
      <c r="AJ14" s="108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4" t="str">
        <f t="shared" si="38"/>
        <v/>
      </c>
      <c r="AT14" s="108" t="str">
        <f t="shared" si="6"/>
        <v/>
      </c>
      <c r="AU14" s="108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4" t="str">
        <f t="shared" si="39"/>
        <v/>
      </c>
      <c r="BE14" s="108" t="str">
        <f t="shared" si="8"/>
        <v/>
      </c>
      <c r="BF14" s="108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4" t="str">
        <f t="shared" si="40"/>
        <v/>
      </c>
      <c r="BP14" s="108" t="str">
        <f t="shared" si="10"/>
        <v/>
      </c>
      <c r="BQ14" s="108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4" t="str">
        <f t="shared" si="41"/>
        <v/>
      </c>
      <c r="CA14" s="108" t="str">
        <f t="shared" si="12"/>
        <v/>
      </c>
      <c r="CB14" s="108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4" t="str">
        <f t="shared" si="42"/>
        <v/>
      </c>
      <c r="CL14" s="108" t="str">
        <f t="shared" si="14"/>
        <v/>
      </c>
      <c r="CM14" s="108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4" t="str">
        <f t="shared" si="43"/>
        <v/>
      </c>
      <c r="CW14" s="108" t="str">
        <f t="shared" si="16"/>
        <v/>
      </c>
      <c r="CX14" s="108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4" t="str">
        <f t="shared" si="44"/>
        <v/>
      </c>
      <c r="DH14" s="108" t="str">
        <f t="shared" si="45"/>
        <v/>
      </c>
      <c r="DI14" s="108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4" t="str">
        <f t="shared" si="46"/>
        <v/>
      </c>
      <c r="DS14" s="108" t="str">
        <f t="shared" si="19"/>
        <v/>
      </c>
      <c r="DT14" s="108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4" t="str">
        <f t="shared" si="47"/>
        <v/>
      </c>
      <c r="ED14" s="108" t="str">
        <f t="shared" si="21"/>
        <v/>
      </c>
      <c r="EE14" s="108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4" t="str">
        <f t="shared" si="48"/>
        <v/>
      </c>
      <c r="EO14" s="108" t="str">
        <f t="shared" si="23"/>
        <v/>
      </c>
      <c r="EP14" s="108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4" t="str">
        <f t="shared" si="49"/>
        <v/>
      </c>
      <c r="EZ14" s="108" t="str">
        <f t="shared" si="25"/>
        <v/>
      </c>
      <c r="FA14" s="108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4" t="str">
        <f t="shared" si="50"/>
        <v/>
      </c>
      <c r="FK14" s="108" t="str">
        <f t="shared" si="27"/>
        <v/>
      </c>
      <c r="FL14" s="108" t="str">
        <f t="shared" si="28"/>
        <v/>
      </c>
      <c r="FM14" s="24" t="str">
        <f t="shared" si="51"/>
        <v/>
      </c>
      <c r="FN14" s="108" t="str">
        <f t="shared" si="29"/>
        <v/>
      </c>
      <c r="FO14" s="24" t="str">
        <f t="shared" si="52"/>
        <v/>
      </c>
      <c r="FP14" s="108" t="str">
        <f t="shared" si="30"/>
        <v/>
      </c>
      <c r="FQ14" s="24" t="str">
        <f t="shared" si="53"/>
        <v/>
      </c>
      <c r="FR14" s="108" t="str">
        <f t="shared" si="31"/>
        <v/>
      </c>
      <c r="FS14" s="24" t="str">
        <f t="shared" si="54"/>
        <v/>
      </c>
      <c r="FT14" s="108" t="str">
        <f t="shared" si="32"/>
        <v/>
      </c>
      <c r="FU14" s="24" t="str">
        <f t="shared" si="55"/>
        <v/>
      </c>
      <c r="FV14" s="108" t="str">
        <f t="shared" si="33"/>
        <v/>
      </c>
      <c r="FW14" s="24" t="str">
        <f t="shared" si="56"/>
        <v/>
      </c>
      <c r="FX14" s="108" t="str">
        <f t="shared" si="34"/>
        <v/>
      </c>
      <c r="FY14" s="24" t="str">
        <f t="shared" si="57"/>
        <v/>
      </c>
      <c r="FZ14" s="108" t="str">
        <f t="shared" si="35"/>
        <v/>
      </c>
      <c r="GA14" s="24" t="str">
        <f t="shared" si="58"/>
        <v/>
      </c>
      <c r="GB14" s="108" t="str">
        <f t="shared" si="59"/>
        <v/>
      </c>
      <c r="GC14" s="74" t="str">
        <f t="shared" si="71"/>
        <v/>
      </c>
      <c r="GD14" s="108" t="str">
        <f>IF(เกณฑ์!F$20="Mode",GQ14,IF(เกณฑ์!F$20="ร้อยละ",GR14,""))</f>
        <v/>
      </c>
      <c r="GE14" s="108" t="str">
        <f t="shared" si="60"/>
        <v/>
      </c>
      <c r="GF14" s="72"/>
      <c r="GI14" s="51" t="str">
        <f t="shared" si="61"/>
        <v/>
      </c>
      <c r="GJ14" s="51" t="str">
        <f t="shared" si="62"/>
        <v/>
      </c>
      <c r="GK14" s="51" t="str">
        <f t="shared" si="63"/>
        <v/>
      </c>
      <c r="GL14" s="51" t="str">
        <f t="shared" si="64"/>
        <v/>
      </c>
      <c r="GM14" s="51" t="str">
        <f t="shared" si="65"/>
        <v/>
      </c>
      <c r="GN14" s="51" t="str">
        <f t="shared" si="66"/>
        <v/>
      </c>
      <c r="GO14" s="51" t="str">
        <f t="shared" si="67"/>
        <v/>
      </c>
      <c r="GP14" s="51" t="str">
        <f t="shared" si="68"/>
        <v/>
      </c>
      <c r="GQ14" s="51" t="str">
        <f>'06-1'!I14</f>
        <v/>
      </c>
      <c r="GR14" s="51" t="str">
        <f t="shared" si="36"/>
        <v/>
      </c>
    </row>
    <row r="15" spans="1:200" s="26" customFormat="1" ht="15.95" customHeight="1">
      <c r="A15" s="51">
        <v>10</v>
      </c>
      <c r="B15" s="23">
        <f>คะแนนสอบ!C15</f>
        <v>2384</v>
      </c>
      <c r="C15" s="38" t="str">
        <f>คะแนนสอบ!D15</f>
        <v>เด็กหญิงปภาดา  แก่นมั่น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4" t="str">
        <f t="shared" si="69"/>
        <v/>
      </c>
      <c r="M15" s="108" t="str">
        <f t="shared" si="0"/>
        <v/>
      </c>
      <c r="N15" s="108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4" t="str">
        <f t="shared" si="70"/>
        <v/>
      </c>
      <c r="X15" s="108" t="str">
        <f t="shared" si="2"/>
        <v/>
      </c>
      <c r="Y15" s="108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4" t="str">
        <f t="shared" si="37"/>
        <v/>
      </c>
      <c r="AI15" s="108" t="str">
        <f t="shared" si="4"/>
        <v/>
      </c>
      <c r="AJ15" s="108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4" t="str">
        <f t="shared" si="38"/>
        <v/>
      </c>
      <c r="AT15" s="108" t="str">
        <f t="shared" si="6"/>
        <v/>
      </c>
      <c r="AU15" s="108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4" t="str">
        <f t="shared" si="39"/>
        <v/>
      </c>
      <c r="BE15" s="108" t="str">
        <f t="shared" si="8"/>
        <v/>
      </c>
      <c r="BF15" s="108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4" t="str">
        <f t="shared" si="40"/>
        <v/>
      </c>
      <c r="BP15" s="108" t="str">
        <f t="shared" si="10"/>
        <v/>
      </c>
      <c r="BQ15" s="108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4" t="str">
        <f t="shared" si="41"/>
        <v/>
      </c>
      <c r="CA15" s="108" t="str">
        <f t="shared" si="12"/>
        <v/>
      </c>
      <c r="CB15" s="108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4" t="str">
        <f t="shared" si="42"/>
        <v/>
      </c>
      <c r="CL15" s="108" t="str">
        <f t="shared" si="14"/>
        <v/>
      </c>
      <c r="CM15" s="108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4" t="str">
        <f t="shared" si="43"/>
        <v/>
      </c>
      <c r="CW15" s="108" t="str">
        <f t="shared" si="16"/>
        <v/>
      </c>
      <c r="CX15" s="108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4" t="str">
        <f t="shared" si="44"/>
        <v/>
      </c>
      <c r="DH15" s="108" t="str">
        <f t="shared" si="45"/>
        <v/>
      </c>
      <c r="DI15" s="108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4" t="str">
        <f t="shared" si="46"/>
        <v/>
      </c>
      <c r="DS15" s="108" t="str">
        <f t="shared" si="19"/>
        <v/>
      </c>
      <c r="DT15" s="108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4" t="str">
        <f t="shared" si="47"/>
        <v/>
      </c>
      <c r="ED15" s="108" t="str">
        <f t="shared" si="21"/>
        <v/>
      </c>
      <c r="EE15" s="108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4" t="str">
        <f t="shared" si="48"/>
        <v/>
      </c>
      <c r="EO15" s="108" t="str">
        <f t="shared" si="23"/>
        <v/>
      </c>
      <c r="EP15" s="108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4" t="str">
        <f t="shared" si="49"/>
        <v/>
      </c>
      <c r="EZ15" s="108" t="str">
        <f t="shared" si="25"/>
        <v/>
      </c>
      <c r="FA15" s="108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4" t="str">
        <f t="shared" si="50"/>
        <v/>
      </c>
      <c r="FK15" s="108" t="str">
        <f t="shared" si="27"/>
        <v/>
      </c>
      <c r="FL15" s="108" t="str">
        <f t="shared" si="28"/>
        <v/>
      </c>
      <c r="FM15" s="24" t="str">
        <f t="shared" si="51"/>
        <v/>
      </c>
      <c r="FN15" s="108" t="str">
        <f t="shared" si="29"/>
        <v/>
      </c>
      <c r="FO15" s="24" t="str">
        <f t="shared" si="52"/>
        <v/>
      </c>
      <c r="FP15" s="108" t="str">
        <f t="shared" si="30"/>
        <v/>
      </c>
      <c r="FQ15" s="24" t="str">
        <f t="shared" si="53"/>
        <v/>
      </c>
      <c r="FR15" s="108" t="str">
        <f t="shared" si="31"/>
        <v/>
      </c>
      <c r="FS15" s="24" t="str">
        <f t="shared" si="54"/>
        <v/>
      </c>
      <c r="FT15" s="108" t="str">
        <f t="shared" si="32"/>
        <v/>
      </c>
      <c r="FU15" s="24" t="str">
        <f t="shared" si="55"/>
        <v/>
      </c>
      <c r="FV15" s="108" t="str">
        <f t="shared" si="33"/>
        <v/>
      </c>
      <c r="FW15" s="24" t="str">
        <f t="shared" si="56"/>
        <v/>
      </c>
      <c r="FX15" s="108" t="str">
        <f t="shared" si="34"/>
        <v/>
      </c>
      <c r="FY15" s="24" t="str">
        <f t="shared" si="57"/>
        <v/>
      </c>
      <c r="FZ15" s="108" t="str">
        <f t="shared" si="35"/>
        <v/>
      </c>
      <c r="GA15" s="24" t="str">
        <f t="shared" si="58"/>
        <v/>
      </c>
      <c r="GB15" s="108" t="str">
        <f t="shared" si="59"/>
        <v/>
      </c>
      <c r="GC15" s="74" t="str">
        <f t="shared" si="71"/>
        <v/>
      </c>
      <c r="GD15" s="108" t="str">
        <f>IF(เกณฑ์!F$20="Mode",GQ15,IF(เกณฑ์!F$20="ร้อยละ",GR15,""))</f>
        <v/>
      </c>
      <c r="GE15" s="108" t="str">
        <f t="shared" si="60"/>
        <v/>
      </c>
      <c r="GF15" s="72"/>
      <c r="GI15" s="51" t="str">
        <f t="shared" si="61"/>
        <v/>
      </c>
      <c r="GJ15" s="51" t="str">
        <f t="shared" si="62"/>
        <v/>
      </c>
      <c r="GK15" s="51" t="str">
        <f t="shared" si="63"/>
        <v/>
      </c>
      <c r="GL15" s="51" t="str">
        <f t="shared" si="64"/>
        <v/>
      </c>
      <c r="GM15" s="51" t="str">
        <f t="shared" si="65"/>
        <v/>
      </c>
      <c r="GN15" s="51" t="str">
        <f t="shared" si="66"/>
        <v/>
      </c>
      <c r="GO15" s="51" t="str">
        <f t="shared" si="67"/>
        <v/>
      </c>
      <c r="GP15" s="51" t="str">
        <f t="shared" si="68"/>
        <v/>
      </c>
      <c r="GQ15" s="51" t="str">
        <f>'06-1'!I15</f>
        <v/>
      </c>
      <c r="GR15" s="51" t="str">
        <f t="shared" si="36"/>
        <v/>
      </c>
    </row>
    <row r="16" spans="1:200" s="26" customFormat="1" ht="15.95" customHeight="1">
      <c r="A16" s="51">
        <v>11</v>
      </c>
      <c r="B16" s="23">
        <f>คะแนนสอบ!C16</f>
        <v>2385</v>
      </c>
      <c r="C16" s="38" t="str">
        <f>คะแนนสอบ!D16</f>
        <v>เด็กหญิงกชพร  กล้อยกลิ้ง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4" t="str">
        <f t="shared" si="69"/>
        <v/>
      </c>
      <c r="M16" s="108" t="str">
        <f t="shared" si="0"/>
        <v/>
      </c>
      <c r="N16" s="108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4" t="str">
        <f t="shared" si="70"/>
        <v/>
      </c>
      <c r="X16" s="108" t="str">
        <f t="shared" si="2"/>
        <v/>
      </c>
      <c r="Y16" s="108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4" t="str">
        <f t="shared" si="37"/>
        <v/>
      </c>
      <c r="AI16" s="108" t="str">
        <f t="shared" si="4"/>
        <v/>
      </c>
      <c r="AJ16" s="108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4" t="str">
        <f t="shared" si="38"/>
        <v/>
      </c>
      <c r="AT16" s="108" t="str">
        <f t="shared" si="6"/>
        <v/>
      </c>
      <c r="AU16" s="108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4" t="str">
        <f t="shared" si="39"/>
        <v/>
      </c>
      <c r="BE16" s="108" t="str">
        <f t="shared" si="8"/>
        <v/>
      </c>
      <c r="BF16" s="108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4" t="str">
        <f t="shared" si="40"/>
        <v/>
      </c>
      <c r="BP16" s="108" t="str">
        <f t="shared" si="10"/>
        <v/>
      </c>
      <c r="BQ16" s="108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4" t="str">
        <f t="shared" si="41"/>
        <v/>
      </c>
      <c r="CA16" s="108" t="str">
        <f t="shared" si="12"/>
        <v/>
      </c>
      <c r="CB16" s="108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4" t="str">
        <f t="shared" si="42"/>
        <v/>
      </c>
      <c r="CL16" s="108" t="str">
        <f t="shared" si="14"/>
        <v/>
      </c>
      <c r="CM16" s="108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4" t="str">
        <f t="shared" si="43"/>
        <v/>
      </c>
      <c r="CW16" s="108" t="str">
        <f t="shared" si="16"/>
        <v/>
      </c>
      <c r="CX16" s="108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4" t="str">
        <f t="shared" si="44"/>
        <v/>
      </c>
      <c r="DH16" s="108" t="str">
        <f t="shared" si="45"/>
        <v/>
      </c>
      <c r="DI16" s="108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4" t="str">
        <f t="shared" si="46"/>
        <v/>
      </c>
      <c r="DS16" s="108" t="str">
        <f t="shared" si="19"/>
        <v/>
      </c>
      <c r="DT16" s="108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4" t="str">
        <f t="shared" si="47"/>
        <v/>
      </c>
      <c r="ED16" s="108" t="str">
        <f t="shared" si="21"/>
        <v/>
      </c>
      <c r="EE16" s="108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4" t="str">
        <f t="shared" si="48"/>
        <v/>
      </c>
      <c r="EO16" s="108" t="str">
        <f t="shared" si="23"/>
        <v/>
      </c>
      <c r="EP16" s="108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4" t="str">
        <f t="shared" si="49"/>
        <v/>
      </c>
      <c r="EZ16" s="108" t="str">
        <f t="shared" si="25"/>
        <v/>
      </c>
      <c r="FA16" s="108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4" t="str">
        <f t="shared" si="50"/>
        <v/>
      </c>
      <c r="FK16" s="108" t="str">
        <f t="shared" si="27"/>
        <v/>
      </c>
      <c r="FL16" s="108" t="str">
        <f t="shared" si="28"/>
        <v/>
      </c>
      <c r="FM16" s="24" t="str">
        <f t="shared" si="51"/>
        <v/>
      </c>
      <c r="FN16" s="108" t="str">
        <f t="shared" si="29"/>
        <v/>
      </c>
      <c r="FO16" s="24" t="str">
        <f t="shared" si="52"/>
        <v/>
      </c>
      <c r="FP16" s="108" t="str">
        <f t="shared" si="30"/>
        <v/>
      </c>
      <c r="FQ16" s="24" t="str">
        <f t="shared" si="53"/>
        <v/>
      </c>
      <c r="FR16" s="108" t="str">
        <f t="shared" si="31"/>
        <v/>
      </c>
      <c r="FS16" s="24" t="str">
        <f t="shared" si="54"/>
        <v/>
      </c>
      <c r="FT16" s="108" t="str">
        <f t="shared" si="32"/>
        <v/>
      </c>
      <c r="FU16" s="24" t="str">
        <f t="shared" si="55"/>
        <v/>
      </c>
      <c r="FV16" s="108" t="str">
        <f t="shared" si="33"/>
        <v/>
      </c>
      <c r="FW16" s="24" t="str">
        <f t="shared" si="56"/>
        <v/>
      </c>
      <c r="FX16" s="108" t="str">
        <f t="shared" si="34"/>
        <v/>
      </c>
      <c r="FY16" s="24" t="str">
        <f t="shared" si="57"/>
        <v/>
      </c>
      <c r="FZ16" s="108" t="str">
        <f t="shared" si="35"/>
        <v/>
      </c>
      <c r="GA16" s="24" t="str">
        <f t="shared" si="58"/>
        <v/>
      </c>
      <c r="GB16" s="108" t="str">
        <f t="shared" si="59"/>
        <v/>
      </c>
      <c r="GC16" s="74" t="str">
        <f t="shared" si="71"/>
        <v/>
      </c>
      <c r="GD16" s="108" t="str">
        <f>IF(เกณฑ์!F$20="Mode",GQ16,IF(เกณฑ์!F$20="ร้อยละ",GR16,""))</f>
        <v/>
      </c>
      <c r="GE16" s="108" t="str">
        <f t="shared" si="60"/>
        <v/>
      </c>
      <c r="GF16" s="72"/>
      <c r="GI16" s="51" t="str">
        <f t="shared" si="61"/>
        <v/>
      </c>
      <c r="GJ16" s="51" t="str">
        <f t="shared" si="62"/>
        <v/>
      </c>
      <c r="GK16" s="51" t="str">
        <f t="shared" si="63"/>
        <v/>
      </c>
      <c r="GL16" s="51" t="str">
        <f t="shared" si="64"/>
        <v/>
      </c>
      <c r="GM16" s="51" t="str">
        <f t="shared" si="65"/>
        <v/>
      </c>
      <c r="GN16" s="51" t="str">
        <f t="shared" si="66"/>
        <v/>
      </c>
      <c r="GO16" s="51" t="str">
        <f t="shared" si="67"/>
        <v/>
      </c>
      <c r="GP16" s="51" t="str">
        <f t="shared" si="68"/>
        <v/>
      </c>
      <c r="GQ16" s="51" t="str">
        <f>'06-1'!I16</f>
        <v/>
      </c>
      <c r="GR16" s="51" t="str">
        <f t="shared" si="36"/>
        <v/>
      </c>
    </row>
    <row r="17" spans="1:200" s="26" customFormat="1" ht="15.95" customHeight="1">
      <c r="A17" s="51">
        <v>12</v>
      </c>
      <c r="B17" s="23">
        <f>คะแนนสอบ!C17</f>
        <v>2386</v>
      </c>
      <c r="C17" s="38" t="str">
        <f>คะแนนสอบ!D17</f>
        <v>เด็กหญิงณัฏฐธิดา  วุฒิชัยรังสรรค์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4" t="str">
        <f t="shared" si="69"/>
        <v/>
      </c>
      <c r="M17" s="108" t="str">
        <f t="shared" si="0"/>
        <v/>
      </c>
      <c r="N17" s="108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4" t="str">
        <f t="shared" si="70"/>
        <v/>
      </c>
      <c r="X17" s="108" t="str">
        <f t="shared" si="2"/>
        <v/>
      </c>
      <c r="Y17" s="108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4" t="str">
        <f t="shared" si="37"/>
        <v/>
      </c>
      <c r="AI17" s="108" t="str">
        <f t="shared" si="4"/>
        <v/>
      </c>
      <c r="AJ17" s="108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4" t="str">
        <f t="shared" si="38"/>
        <v/>
      </c>
      <c r="AT17" s="108" t="str">
        <f t="shared" si="6"/>
        <v/>
      </c>
      <c r="AU17" s="108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4" t="str">
        <f t="shared" si="39"/>
        <v/>
      </c>
      <c r="BE17" s="108" t="str">
        <f t="shared" si="8"/>
        <v/>
      </c>
      <c r="BF17" s="108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4" t="str">
        <f t="shared" si="40"/>
        <v/>
      </c>
      <c r="BP17" s="108" t="str">
        <f t="shared" si="10"/>
        <v/>
      </c>
      <c r="BQ17" s="108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4" t="str">
        <f t="shared" si="41"/>
        <v/>
      </c>
      <c r="CA17" s="108" t="str">
        <f t="shared" si="12"/>
        <v/>
      </c>
      <c r="CB17" s="108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4" t="str">
        <f t="shared" si="42"/>
        <v/>
      </c>
      <c r="CL17" s="108" t="str">
        <f t="shared" si="14"/>
        <v/>
      </c>
      <c r="CM17" s="108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4" t="str">
        <f t="shared" si="43"/>
        <v/>
      </c>
      <c r="CW17" s="108" t="str">
        <f t="shared" si="16"/>
        <v/>
      </c>
      <c r="CX17" s="108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4" t="str">
        <f t="shared" si="44"/>
        <v/>
      </c>
      <c r="DH17" s="108" t="str">
        <f t="shared" si="45"/>
        <v/>
      </c>
      <c r="DI17" s="108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4" t="str">
        <f t="shared" si="46"/>
        <v/>
      </c>
      <c r="DS17" s="108" t="str">
        <f t="shared" si="19"/>
        <v/>
      </c>
      <c r="DT17" s="108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4" t="str">
        <f t="shared" si="47"/>
        <v/>
      </c>
      <c r="ED17" s="108" t="str">
        <f t="shared" si="21"/>
        <v/>
      </c>
      <c r="EE17" s="108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4" t="str">
        <f t="shared" si="48"/>
        <v/>
      </c>
      <c r="EO17" s="108" t="str">
        <f t="shared" si="23"/>
        <v/>
      </c>
      <c r="EP17" s="108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4" t="str">
        <f t="shared" si="49"/>
        <v/>
      </c>
      <c r="EZ17" s="108" t="str">
        <f t="shared" si="25"/>
        <v/>
      </c>
      <c r="FA17" s="108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4" t="str">
        <f t="shared" si="50"/>
        <v/>
      </c>
      <c r="FK17" s="108" t="str">
        <f t="shared" si="27"/>
        <v/>
      </c>
      <c r="FL17" s="108" t="str">
        <f t="shared" si="28"/>
        <v/>
      </c>
      <c r="FM17" s="24" t="str">
        <f t="shared" si="51"/>
        <v/>
      </c>
      <c r="FN17" s="108" t="str">
        <f t="shared" si="29"/>
        <v/>
      </c>
      <c r="FO17" s="24" t="str">
        <f t="shared" si="52"/>
        <v/>
      </c>
      <c r="FP17" s="108" t="str">
        <f t="shared" si="30"/>
        <v/>
      </c>
      <c r="FQ17" s="24" t="str">
        <f t="shared" si="53"/>
        <v/>
      </c>
      <c r="FR17" s="108" t="str">
        <f t="shared" si="31"/>
        <v/>
      </c>
      <c r="FS17" s="24" t="str">
        <f t="shared" si="54"/>
        <v/>
      </c>
      <c r="FT17" s="108" t="str">
        <f t="shared" si="32"/>
        <v/>
      </c>
      <c r="FU17" s="24" t="str">
        <f t="shared" si="55"/>
        <v/>
      </c>
      <c r="FV17" s="108" t="str">
        <f t="shared" si="33"/>
        <v/>
      </c>
      <c r="FW17" s="24" t="str">
        <f t="shared" si="56"/>
        <v/>
      </c>
      <c r="FX17" s="108" t="str">
        <f t="shared" si="34"/>
        <v/>
      </c>
      <c r="FY17" s="24" t="str">
        <f t="shared" si="57"/>
        <v/>
      </c>
      <c r="FZ17" s="108" t="str">
        <f t="shared" si="35"/>
        <v/>
      </c>
      <c r="GA17" s="24" t="str">
        <f t="shared" si="58"/>
        <v/>
      </c>
      <c r="GB17" s="108" t="str">
        <f t="shared" si="59"/>
        <v/>
      </c>
      <c r="GC17" s="74" t="str">
        <f t="shared" si="71"/>
        <v/>
      </c>
      <c r="GD17" s="108" t="str">
        <f>IF(เกณฑ์!F$20="Mode",GQ17,IF(เกณฑ์!F$20="ร้อยละ",GR17,""))</f>
        <v/>
      </c>
      <c r="GE17" s="108" t="str">
        <f t="shared" si="60"/>
        <v/>
      </c>
      <c r="GF17" s="72"/>
      <c r="GI17" s="51" t="str">
        <f t="shared" si="61"/>
        <v/>
      </c>
      <c r="GJ17" s="51" t="str">
        <f t="shared" si="62"/>
        <v/>
      </c>
      <c r="GK17" s="51" t="str">
        <f t="shared" si="63"/>
        <v/>
      </c>
      <c r="GL17" s="51" t="str">
        <f t="shared" si="64"/>
        <v/>
      </c>
      <c r="GM17" s="51" t="str">
        <f t="shared" si="65"/>
        <v/>
      </c>
      <c r="GN17" s="51" t="str">
        <f t="shared" si="66"/>
        <v/>
      </c>
      <c r="GO17" s="51" t="str">
        <f t="shared" si="67"/>
        <v/>
      </c>
      <c r="GP17" s="51" t="str">
        <f t="shared" si="68"/>
        <v/>
      </c>
      <c r="GQ17" s="51" t="str">
        <f>'06-1'!I17</f>
        <v/>
      </c>
      <c r="GR17" s="51" t="str">
        <f t="shared" si="36"/>
        <v/>
      </c>
    </row>
    <row r="18" spans="1:200" s="26" customFormat="1" ht="15.95" customHeight="1">
      <c r="A18" s="51">
        <v>13</v>
      </c>
      <c r="B18" s="23">
        <f>คะแนนสอบ!C18</f>
        <v>2387</v>
      </c>
      <c r="C18" s="38" t="str">
        <f>คะแนนสอบ!D18</f>
        <v>เด็กหญิงกมลธิดา  แท่งทอง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4" t="str">
        <f t="shared" si="69"/>
        <v/>
      </c>
      <c r="M18" s="108" t="str">
        <f t="shared" si="0"/>
        <v/>
      </c>
      <c r="N18" s="108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4" t="str">
        <f t="shared" si="70"/>
        <v/>
      </c>
      <c r="X18" s="108" t="str">
        <f t="shared" si="2"/>
        <v/>
      </c>
      <c r="Y18" s="108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4" t="str">
        <f t="shared" si="37"/>
        <v/>
      </c>
      <c r="AI18" s="108" t="str">
        <f t="shared" si="4"/>
        <v/>
      </c>
      <c r="AJ18" s="108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4" t="str">
        <f t="shared" si="38"/>
        <v/>
      </c>
      <c r="AT18" s="108" t="str">
        <f t="shared" si="6"/>
        <v/>
      </c>
      <c r="AU18" s="108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4" t="str">
        <f t="shared" si="39"/>
        <v/>
      </c>
      <c r="BE18" s="108" t="str">
        <f t="shared" si="8"/>
        <v/>
      </c>
      <c r="BF18" s="108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4" t="str">
        <f t="shared" si="40"/>
        <v/>
      </c>
      <c r="BP18" s="108" t="str">
        <f t="shared" si="10"/>
        <v/>
      </c>
      <c r="BQ18" s="108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4" t="str">
        <f t="shared" si="41"/>
        <v/>
      </c>
      <c r="CA18" s="108" t="str">
        <f t="shared" si="12"/>
        <v/>
      </c>
      <c r="CB18" s="108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4" t="str">
        <f t="shared" si="42"/>
        <v/>
      </c>
      <c r="CL18" s="108" t="str">
        <f t="shared" si="14"/>
        <v/>
      </c>
      <c r="CM18" s="108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4" t="str">
        <f t="shared" si="43"/>
        <v/>
      </c>
      <c r="CW18" s="108" t="str">
        <f t="shared" si="16"/>
        <v/>
      </c>
      <c r="CX18" s="108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4" t="str">
        <f t="shared" si="44"/>
        <v/>
      </c>
      <c r="DH18" s="108" t="str">
        <f t="shared" si="45"/>
        <v/>
      </c>
      <c r="DI18" s="108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4" t="str">
        <f t="shared" si="46"/>
        <v/>
      </c>
      <c r="DS18" s="108" t="str">
        <f t="shared" si="19"/>
        <v/>
      </c>
      <c r="DT18" s="108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4" t="str">
        <f t="shared" si="47"/>
        <v/>
      </c>
      <c r="ED18" s="108" t="str">
        <f t="shared" si="21"/>
        <v/>
      </c>
      <c r="EE18" s="108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4" t="str">
        <f t="shared" si="48"/>
        <v/>
      </c>
      <c r="EO18" s="108" t="str">
        <f t="shared" si="23"/>
        <v/>
      </c>
      <c r="EP18" s="108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4" t="str">
        <f t="shared" si="49"/>
        <v/>
      </c>
      <c r="EZ18" s="108" t="str">
        <f t="shared" si="25"/>
        <v/>
      </c>
      <c r="FA18" s="108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4" t="str">
        <f t="shared" si="50"/>
        <v/>
      </c>
      <c r="FK18" s="108" t="str">
        <f t="shared" si="27"/>
        <v/>
      </c>
      <c r="FL18" s="108" t="str">
        <f t="shared" si="28"/>
        <v/>
      </c>
      <c r="FM18" s="24" t="str">
        <f t="shared" si="51"/>
        <v/>
      </c>
      <c r="FN18" s="108" t="str">
        <f t="shared" si="29"/>
        <v/>
      </c>
      <c r="FO18" s="24" t="str">
        <f t="shared" si="52"/>
        <v/>
      </c>
      <c r="FP18" s="108" t="str">
        <f t="shared" si="30"/>
        <v/>
      </c>
      <c r="FQ18" s="24" t="str">
        <f t="shared" si="53"/>
        <v/>
      </c>
      <c r="FR18" s="108" t="str">
        <f t="shared" si="31"/>
        <v/>
      </c>
      <c r="FS18" s="24" t="str">
        <f t="shared" si="54"/>
        <v/>
      </c>
      <c r="FT18" s="108" t="str">
        <f t="shared" si="32"/>
        <v/>
      </c>
      <c r="FU18" s="24" t="str">
        <f t="shared" si="55"/>
        <v/>
      </c>
      <c r="FV18" s="108" t="str">
        <f t="shared" si="33"/>
        <v/>
      </c>
      <c r="FW18" s="24" t="str">
        <f t="shared" si="56"/>
        <v/>
      </c>
      <c r="FX18" s="108" t="str">
        <f t="shared" si="34"/>
        <v/>
      </c>
      <c r="FY18" s="24" t="str">
        <f t="shared" si="57"/>
        <v/>
      </c>
      <c r="FZ18" s="108" t="str">
        <f t="shared" si="35"/>
        <v/>
      </c>
      <c r="GA18" s="24" t="str">
        <f t="shared" si="58"/>
        <v/>
      </c>
      <c r="GB18" s="108" t="str">
        <f t="shared" si="59"/>
        <v/>
      </c>
      <c r="GC18" s="74" t="str">
        <f t="shared" si="71"/>
        <v/>
      </c>
      <c r="GD18" s="108" t="str">
        <f>IF(เกณฑ์!F$20="Mode",GQ18,IF(เกณฑ์!F$20="ร้อยละ",GR18,""))</f>
        <v/>
      </c>
      <c r="GE18" s="108" t="str">
        <f t="shared" si="60"/>
        <v/>
      </c>
      <c r="GF18" s="72"/>
      <c r="GI18" s="51" t="str">
        <f t="shared" si="61"/>
        <v/>
      </c>
      <c r="GJ18" s="51" t="str">
        <f t="shared" si="62"/>
        <v/>
      </c>
      <c r="GK18" s="51" t="str">
        <f t="shared" si="63"/>
        <v/>
      </c>
      <c r="GL18" s="51" t="str">
        <f t="shared" si="64"/>
        <v/>
      </c>
      <c r="GM18" s="51" t="str">
        <f t="shared" si="65"/>
        <v/>
      </c>
      <c r="GN18" s="51" t="str">
        <f t="shared" si="66"/>
        <v/>
      </c>
      <c r="GO18" s="51" t="str">
        <f t="shared" si="67"/>
        <v/>
      </c>
      <c r="GP18" s="51" t="str">
        <f t="shared" si="68"/>
        <v/>
      </c>
      <c r="GQ18" s="51" t="str">
        <f>'06-1'!I18</f>
        <v/>
      </c>
      <c r="GR18" s="51" t="str">
        <f t="shared" si="36"/>
        <v/>
      </c>
    </row>
    <row r="19" spans="1:200" s="26" customFormat="1" ht="15.95" customHeight="1">
      <c r="A19" s="51">
        <v>14</v>
      </c>
      <c r="B19" s="23">
        <f>คะแนนสอบ!C19</f>
        <v>2426</v>
      </c>
      <c r="C19" s="38" t="str">
        <f>คะแนนสอบ!D19</f>
        <v>เด็กชายธีรดล  กรานวงษ์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4" t="str">
        <f t="shared" si="69"/>
        <v/>
      </c>
      <c r="M19" s="108" t="str">
        <f t="shared" si="0"/>
        <v/>
      </c>
      <c r="N19" s="108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4" t="str">
        <f t="shared" si="70"/>
        <v/>
      </c>
      <c r="X19" s="108" t="str">
        <f t="shared" si="2"/>
        <v/>
      </c>
      <c r="Y19" s="108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4" t="str">
        <f t="shared" si="37"/>
        <v/>
      </c>
      <c r="AI19" s="108" t="str">
        <f t="shared" si="4"/>
        <v/>
      </c>
      <c r="AJ19" s="108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4" t="str">
        <f t="shared" si="38"/>
        <v/>
      </c>
      <c r="AT19" s="108" t="str">
        <f t="shared" si="6"/>
        <v/>
      </c>
      <c r="AU19" s="108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4" t="str">
        <f t="shared" si="39"/>
        <v/>
      </c>
      <c r="BE19" s="108" t="str">
        <f t="shared" si="8"/>
        <v/>
      </c>
      <c r="BF19" s="108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4" t="str">
        <f t="shared" si="40"/>
        <v/>
      </c>
      <c r="BP19" s="108" t="str">
        <f t="shared" si="10"/>
        <v/>
      </c>
      <c r="BQ19" s="108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4" t="str">
        <f t="shared" si="41"/>
        <v/>
      </c>
      <c r="CA19" s="108" t="str">
        <f t="shared" si="12"/>
        <v/>
      </c>
      <c r="CB19" s="108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4" t="str">
        <f t="shared" si="42"/>
        <v/>
      </c>
      <c r="CL19" s="108" t="str">
        <f t="shared" si="14"/>
        <v/>
      </c>
      <c r="CM19" s="108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4" t="str">
        <f t="shared" si="43"/>
        <v/>
      </c>
      <c r="CW19" s="108" t="str">
        <f t="shared" si="16"/>
        <v/>
      </c>
      <c r="CX19" s="108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4" t="str">
        <f t="shared" si="44"/>
        <v/>
      </c>
      <c r="DH19" s="108" t="str">
        <f t="shared" si="45"/>
        <v/>
      </c>
      <c r="DI19" s="108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4" t="str">
        <f t="shared" si="46"/>
        <v/>
      </c>
      <c r="DS19" s="108" t="str">
        <f t="shared" si="19"/>
        <v/>
      </c>
      <c r="DT19" s="108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4" t="str">
        <f t="shared" si="47"/>
        <v/>
      </c>
      <c r="ED19" s="108" t="str">
        <f t="shared" si="21"/>
        <v/>
      </c>
      <c r="EE19" s="108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4" t="str">
        <f t="shared" si="48"/>
        <v/>
      </c>
      <c r="EO19" s="108" t="str">
        <f t="shared" si="23"/>
        <v/>
      </c>
      <c r="EP19" s="108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4" t="str">
        <f t="shared" si="49"/>
        <v/>
      </c>
      <c r="EZ19" s="108" t="str">
        <f t="shared" si="25"/>
        <v/>
      </c>
      <c r="FA19" s="108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4" t="str">
        <f t="shared" si="50"/>
        <v/>
      </c>
      <c r="FK19" s="108" t="str">
        <f t="shared" si="27"/>
        <v/>
      </c>
      <c r="FL19" s="108" t="str">
        <f t="shared" si="28"/>
        <v/>
      </c>
      <c r="FM19" s="24" t="str">
        <f t="shared" si="51"/>
        <v/>
      </c>
      <c r="FN19" s="108" t="str">
        <f t="shared" si="29"/>
        <v/>
      </c>
      <c r="FO19" s="24" t="str">
        <f t="shared" si="52"/>
        <v/>
      </c>
      <c r="FP19" s="108" t="str">
        <f t="shared" si="30"/>
        <v/>
      </c>
      <c r="FQ19" s="24" t="str">
        <f t="shared" si="53"/>
        <v/>
      </c>
      <c r="FR19" s="108" t="str">
        <f t="shared" si="31"/>
        <v/>
      </c>
      <c r="FS19" s="24" t="str">
        <f t="shared" si="54"/>
        <v/>
      </c>
      <c r="FT19" s="108" t="str">
        <f t="shared" si="32"/>
        <v/>
      </c>
      <c r="FU19" s="24" t="str">
        <f t="shared" si="55"/>
        <v/>
      </c>
      <c r="FV19" s="108" t="str">
        <f t="shared" si="33"/>
        <v/>
      </c>
      <c r="FW19" s="24" t="str">
        <f t="shared" si="56"/>
        <v/>
      </c>
      <c r="FX19" s="108" t="str">
        <f t="shared" si="34"/>
        <v/>
      </c>
      <c r="FY19" s="24" t="str">
        <f t="shared" si="57"/>
        <v/>
      </c>
      <c r="FZ19" s="108" t="str">
        <f t="shared" si="35"/>
        <v/>
      </c>
      <c r="GA19" s="24" t="str">
        <f t="shared" si="58"/>
        <v/>
      </c>
      <c r="GB19" s="108" t="str">
        <f t="shared" si="59"/>
        <v/>
      </c>
      <c r="GC19" s="74" t="str">
        <f t="shared" si="71"/>
        <v/>
      </c>
      <c r="GD19" s="108" t="str">
        <f>IF(เกณฑ์!F$20="Mode",GQ19,IF(เกณฑ์!F$20="ร้อยละ",GR19,""))</f>
        <v/>
      </c>
      <c r="GE19" s="108" t="str">
        <f t="shared" si="60"/>
        <v/>
      </c>
      <c r="GF19" s="72"/>
      <c r="GI19" s="51" t="str">
        <f t="shared" si="61"/>
        <v/>
      </c>
      <c r="GJ19" s="51" t="str">
        <f t="shared" si="62"/>
        <v/>
      </c>
      <c r="GK19" s="51" t="str">
        <f t="shared" si="63"/>
        <v/>
      </c>
      <c r="GL19" s="51" t="str">
        <f t="shared" si="64"/>
        <v/>
      </c>
      <c r="GM19" s="51" t="str">
        <f t="shared" si="65"/>
        <v/>
      </c>
      <c r="GN19" s="51" t="str">
        <f t="shared" si="66"/>
        <v/>
      </c>
      <c r="GO19" s="51" t="str">
        <f t="shared" si="67"/>
        <v/>
      </c>
      <c r="GP19" s="51" t="str">
        <f t="shared" si="68"/>
        <v/>
      </c>
      <c r="GQ19" s="51" t="str">
        <f>'06-1'!I19</f>
        <v/>
      </c>
      <c r="GR19" s="51" t="str">
        <f t="shared" si="36"/>
        <v/>
      </c>
    </row>
    <row r="20" spans="1:200" s="26" customFormat="1" ht="15.95" customHeight="1">
      <c r="A20" s="51">
        <v>15</v>
      </c>
      <c r="B20" s="23">
        <f>คะแนนสอบ!C20</f>
        <v>2427</v>
      </c>
      <c r="C20" s="38" t="str">
        <f>คะแนนสอบ!D20</f>
        <v>เด็กชายเอกรัตน์  ศุกประเสริฐ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4" t="str">
        <f t="shared" si="69"/>
        <v/>
      </c>
      <c r="M20" s="108" t="str">
        <f t="shared" si="0"/>
        <v/>
      </c>
      <c r="N20" s="108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4" t="str">
        <f t="shared" si="70"/>
        <v/>
      </c>
      <c r="X20" s="108" t="str">
        <f t="shared" si="2"/>
        <v/>
      </c>
      <c r="Y20" s="108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4" t="str">
        <f t="shared" si="37"/>
        <v/>
      </c>
      <c r="AI20" s="108" t="str">
        <f t="shared" si="4"/>
        <v/>
      </c>
      <c r="AJ20" s="108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4" t="str">
        <f t="shared" si="38"/>
        <v/>
      </c>
      <c r="AT20" s="108" t="str">
        <f t="shared" si="6"/>
        <v/>
      </c>
      <c r="AU20" s="108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4" t="str">
        <f t="shared" si="39"/>
        <v/>
      </c>
      <c r="BE20" s="108" t="str">
        <f t="shared" si="8"/>
        <v/>
      </c>
      <c r="BF20" s="108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4" t="str">
        <f t="shared" si="40"/>
        <v/>
      </c>
      <c r="BP20" s="108" t="str">
        <f t="shared" si="10"/>
        <v/>
      </c>
      <c r="BQ20" s="108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4" t="str">
        <f t="shared" si="41"/>
        <v/>
      </c>
      <c r="CA20" s="108" t="str">
        <f t="shared" si="12"/>
        <v/>
      </c>
      <c r="CB20" s="108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4" t="str">
        <f t="shared" si="42"/>
        <v/>
      </c>
      <c r="CL20" s="108" t="str">
        <f t="shared" si="14"/>
        <v/>
      </c>
      <c r="CM20" s="108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4" t="str">
        <f t="shared" si="43"/>
        <v/>
      </c>
      <c r="CW20" s="108" t="str">
        <f t="shared" si="16"/>
        <v/>
      </c>
      <c r="CX20" s="108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4" t="str">
        <f t="shared" si="44"/>
        <v/>
      </c>
      <c r="DH20" s="108" t="str">
        <f t="shared" si="45"/>
        <v/>
      </c>
      <c r="DI20" s="108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4" t="str">
        <f t="shared" si="46"/>
        <v/>
      </c>
      <c r="DS20" s="108" t="str">
        <f t="shared" si="19"/>
        <v/>
      </c>
      <c r="DT20" s="108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4" t="str">
        <f t="shared" si="47"/>
        <v/>
      </c>
      <c r="ED20" s="108" t="str">
        <f t="shared" si="21"/>
        <v/>
      </c>
      <c r="EE20" s="108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4" t="str">
        <f t="shared" si="48"/>
        <v/>
      </c>
      <c r="EO20" s="108" t="str">
        <f t="shared" si="23"/>
        <v/>
      </c>
      <c r="EP20" s="108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4" t="str">
        <f t="shared" si="49"/>
        <v/>
      </c>
      <c r="EZ20" s="108" t="str">
        <f t="shared" si="25"/>
        <v/>
      </c>
      <c r="FA20" s="108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4" t="str">
        <f t="shared" si="50"/>
        <v/>
      </c>
      <c r="FK20" s="108" t="str">
        <f t="shared" si="27"/>
        <v/>
      </c>
      <c r="FL20" s="108" t="str">
        <f t="shared" si="28"/>
        <v/>
      </c>
      <c r="FM20" s="24" t="str">
        <f t="shared" si="51"/>
        <v/>
      </c>
      <c r="FN20" s="108" t="str">
        <f t="shared" si="29"/>
        <v/>
      </c>
      <c r="FO20" s="24" t="str">
        <f t="shared" si="52"/>
        <v/>
      </c>
      <c r="FP20" s="108" t="str">
        <f t="shared" si="30"/>
        <v/>
      </c>
      <c r="FQ20" s="24" t="str">
        <f t="shared" si="53"/>
        <v/>
      </c>
      <c r="FR20" s="108" t="str">
        <f t="shared" si="31"/>
        <v/>
      </c>
      <c r="FS20" s="24" t="str">
        <f t="shared" si="54"/>
        <v/>
      </c>
      <c r="FT20" s="108" t="str">
        <f t="shared" si="32"/>
        <v/>
      </c>
      <c r="FU20" s="24" t="str">
        <f t="shared" si="55"/>
        <v/>
      </c>
      <c r="FV20" s="108" t="str">
        <f t="shared" si="33"/>
        <v/>
      </c>
      <c r="FW20" s="24" t="str">
        <f t="shared" si="56"/>
        <v/>
      </c>
      <c r="FX20" s="108" t="str">
        <f t="shared" si="34"/>
        <v/>
      </c>
      <c r="FY20" s="24" t="str">
        <f t="shared" si="57"/>
        <v/>
      </c>
      <c r="FZ20" s="108" t="str">
        <f t="shared" si="35"/>
        <v/>
      </c>
      <c r="GA20" s="24" t="str">
        <f t="shared" si="58"/>
        <v/>
      </c>
      <c r="GB20" s="108" t="str">
        <f t="shared" si="59"/>
        <v/>
      </c>
      <c r="GC20" s="74" t="str">
        <f t="shared" si="71"/>
        <v/>
      </c>
      <c r="GD20" s="108" t="str">
        <f>IF(เกณฑ์!F$20="Mode",GQ20,IF(เกณฑ์!F$20="ร้อยละ",GR20,""))</f>
        <v/>
      </c>
      <c r="GE20" s="108" t="str">
        <f t="shared" si="60"/>
        <v/>
      </c>
      <c r="GF20" s="72"/>
      <c r="GI20" s="51" t="str">
        <f t="shared" si="61"/>
        <v/>
      </c>
      <c r="GJ20" s="51" t="str">
        <f t="shared" si="62"/>
        <v/>
      </c>
      <c r="GK20" s="51" t="str">
        <f t="shared" si="63"/>
        <v/>
      </c>
      <c r="GL20" s="51" t="str">
        <f t="shared" si="64"/>
        <v/>
      </c>
      <c r="GM20" s="51" t="str">
        <f t="shared" si="65"/>
        <v/>
      </c>
      <c r="GN20" s="51" t="str">
        <f t="shared" si="66"/>
        <v/>
      </c>
      <c r="GO20" s="51" t="str">
        <f t="shared" si="67"/>
        <v/>
      </c>
      <c r="GP20" s="51" t="str">
        <f t="shared" si="68"/>
        <v/>
      </c>
      <c r="GQ20" s="51" t="str">
        <f>'06-1'!I20</f>
        <v/>
      </c>
      <c r="GR20" s="51" t="str">
        <f t="shared" si="36"/>
        <v/>
      </c>
    </row>
    <row r="21" spans="1:200" s="26" customFormat="1" ht="15.95" customHeight="1">
      <c r="A21" s="51">
        <v>16</v>
      </c>
      <c r="B21" s="23">
        <f>คะแนนสอบ!C21</f>
        <v>2428</v>
      </c>
      <c r="C21" s="38" t="str">
        <f>คะแนนสอบ!D21</f>
        <v>เด็กชายจารุวัฒน์  จั่นหนู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4" t="str">
        <f t="shared" si="69"/>
        <v/>
      </c>
      <c r="M21" s="108" t="str">
        <f t="shared" si="0"/>
        <v/>
      </c>
      <c r="N21" s="108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4" t="str">
        <f t="shared" si="70"/>
        <v/>
      </c>
      <c r="X21" s="108" t="str">
        <f t="shared" si="2"/>
        <v/>
      </c>
      <c r="Y21" s="108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4" t="str">
        <f t="shared" si="37"/>
        <v/>
      </c>
      <c r="AI21" s="108" t="str">
        <f t="shared" si="4"/>
        <v/>
      </c>
      <c r="AJ21" s="108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4" t="str">
        <f t="shared" si="38"/>
        <v/>
      </c>
      <c r="AT21" s="108" t="str">
        <f t="shared" si="6"/>
        <v/>
      </c>
      <c r="AU21" s="108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4" t="str">
        <f t="shared" si="39"/>
        <v/>
      </c>
      <c r="BE21" s="108" t="str">
        <f t="shared" si="8"/>
        <v/>
      </c>
      <c r="BF21" s="108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4" t="str">
        <f t="shared" si="40"/>
        <v/>
      </c>
      <c r="BP21" s="108" t="str">
        <f t="shared" si="10"/>
        <v/>
      </c>
      <c r="BQ21" s="108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4" t="str">
        <f t="shared" si="41"/>
        <v/>
      </c>
      <c r="CA21" s="108" t="str">
        <f t="shared" si="12"/>
        <v/>
      </c>
      <c r="CB21" s="108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4" t="str">
        <f t="shared" si="42"/>
        <v/>
      </c>
      <c r="CL21" s="108" t="str">
        <f t="shared" si="14"/>
        <v/>
      </c>
      <c r="CM21" s="108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4" t="str">
        <f t="shared" si="43"/>
        <v/>
      </c>
      <c r="CW21" s="108" t="str">
        <f t="shared" si="16"/>
        <v/>
      </c>
      <c r="CX21" s="108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4" t="str">
        <f t="shared" si="44"/>
        <v/>
      </c>
      <c r="DH21" s="108" t="str">
        <f t="shared" si="45"/>
        <v/>
      </c>
      <c r="DI21" s="108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4" t="str">
        <f t="shared" si="46"/>
        <v/>
      </c>
      <c r="DS21" s="108" t="str">
        <f t="shared" si="19"/>
        <v/>
      </c>
      <c r="DT21" s="108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4" t="str">
        <f t="shared" si="47"/>
        <v/>
      </c>
      <c r="ED21" s="108" t="str">
        <f t="shared" si="21"/>
        <v/>
      </c>
      <c r="EE21" s="108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4" t="str">
        <f t="shared" si="48"/>
        <v/>
      </c>
      <c r="EO21" s="108" t="str">
        <f t="shared" si="23"/>
        <v/>
      </c>
      <c r="EP21" s="108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4" t="str">
        <f t="shared" si="49"/>
        <v/>
      </c>
      <c r="EZ21" s="108" t="str">
        <f t="shared" si="25"/>
        <v/>
      </c>
      <c r="FA21" s="108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4" t="str">
        <f t="shared" si="50"/>
        <v/>
      </c>
      <c r="FK21" s="108" t="str">
        <f t="shared" si="27"/>
        <v/>
      </c>
      <c r="FL21" s="108" t="str">
        <f t="shared" si="28"/>
        <v/>
      </c>
      <c r="FM21" s="24" t="str">
        <f t="shared" si="51"/>
        <v/>
      </c>
      <c r="FN21" s="108" t="str">
        <f t="shared" si="29"/>
        <v/>
      </c>
      <c r="FO21" s="24" t="str">
        <f t="shared" si="52"/>
        <v/>
      </c>
      <c r="FP21" s="108" t="str">
        <f t="shared" si="30"/>
        <v/>
      </c>
      <c r="FQ21" s="24" t="str">
        <f t="shared" si="53"/>
        <v/>
      </c>
      <c r="FR21" s="108" t="str">
        <f t="shared" si="31"/>
        <v/>
      </c>
      <c r="FS21" s="24" t="str">
        <f t="shared" si="54"/>
        <v/>
      </c>
      <c r="FT21" s="108" t="str">
        <f t="shared" si="32"/>
        <v/>
      </c>
      <c r="FU21" s="24" t="str">
        <f t="shared" si="55"/>
        <v/>
      </c>
      <c r="FV21" s="108" t="str">
        <f t="shared" si="33"/>
        <v/>
      </c>
      <c r="FW21" s="24" t="str">
        <f t="shared" si="56"/>
        <v/>
      </c>
      <c r="FX21" s="108" t="str">
        <f t="shared" si="34"/>
        <v/>
      </c>
      <c r="FY21" s="24" t="str">
        <f t="shared" si="57"/>
        <v/>
      </c>
      <c r="FZ21" s="108" t="str">
        <f t="shared" si="35"/>
        <v/>
      </c>
      <c r="GA21" s="24" t="str">
        <f t="shared" si="58"/>
        <v/>
      </c>
      <c r="GB21" s="108" t="str">
        <f t="shared" si="59"/>
        <v/>
      </c>
      <c r="GC21" s="74" t="str">
        <f t="shared" si="71"/>
        <v/>
      </c>
      <c r="GD21" s="108" t="str">
        <f>IF(เกณฑ์!F$20="Mode",GQ21,IF(เกณฑ์!F$20="ร้อยละ",GR21,""))</f>
        <v/>
      </c>
      <c r="GE21" s="108" t="str">
        <f t="shared" si="60"/>
        <v/>
      </c>
      <c r="GF21" s="72"/>
      <c r="GI21" s="51" t="str">
        <f t="shared" si="61"/>
        <v/>
      </c>
      <c r="GJ21" s="51" t="str">
        <f t="shared" si="62"/>
        <v/>
      </c>
      <c r="GK21" s="51" t="str">
        <f t="shared" si="63"/>
        <v/>
      </c>
      <c r="GL21" s="51" t="str">
        <f t="shared" si="64"/>
        <v/>
      </c>
      <c r="GM21" s="51" t="str">
        <f t="shared" si="65"/>
        <v/>
      </c>
      <c r="GN21" s="51" t="str">
        <f t="shared" si="66"/>
        <v/>
      </c>
      <c r="GO21" s="51" t="str">
        <f t="shared" si="67"/>
        <v/>
      </c>
      <c r="GP21" s="51" t="str">
        <f t="shared" si="68"/>
        <v/>
      </c>
      <c r="GQ21" s="51" t="str">
        <f>'06-1'!I21</f>
        <v/>
      </c>
      <c r="GR21" s="51" t="str">
        <f t="shared" si="36"/>
        <v/>
      </c>
    </row>
    <row r="22" spans="1:200" s="26" customFormat="1" ht="15.95" customHeight="1">
      <c r="A22" s="51">
        <v>17</v>
      </c>
      <c r="B22" s="23">
        <f>คะแนนสอบ!C22</f>
        <v>2484</v>
      </c>
      <c r="C22" s="38" t="str">
        <f>คะแนนสอบ!D22</f>
        <v>เด็กหญิงกวิสรา  ยอดย้อย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4" t="str">
        <f t="shared" si="69"/>
        <v/>
      </c>
      <c r="M22" s="108" t="str">
        <f t="shared" si="0"/>
        <v/>
      </c>
      <c r="N22" s="108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4" t="str">
        <f t="shared" si="70"/>
        <v/>
      </c>
      <c r="X22" s="108" t="str">
        <f t="shared" si="2"/>
        <v/>
      </c>
      <c r="Y22" s="108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4" t="str">
        <f t="shared" si="37"/>
        <v/>
      </c>
      <c r="AI22" s="108" t="str">
        <f t="shared" si="4"/>
        <v/>
      </c>
      <c r="AJ22" s="108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4" t="str">
        <f t="shared" si="38"/>
        <v/>
      </c>
      <c r="AT22" s="108" t="str">
        <f t="shared" si="6"/>
        <v/>
      </c>
      <c r="AU22" s="108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4" t="str">
        <f t="shared" si="39"/>
        <v/>
      </c>
      <c r="BE22" s="108" t="str">
        <f t="shared" si="8"/>
        <v/>
      </c>
      <c r="BF22" s="108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4" t="str">
        <f t="shared" si="40"/>
        <v/>
      </c>
      <c r="BP22" s="108" t="str">
        <f t="shared" si="10"/>
        <v/>
      </c>
      <c r="BQ22" s="108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4" t="str">
        <f t="shared" si="41"/>
        <v/>
      </c>
      <c r="CA22" s="108" t="str">
        <f t="shared" si="12"/>
        <v/>
      </c>
      <c r="CB22" s="108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4" t="str">
        <f t="shared" si="42"/>
        <v/>
      </c>
      <c r="CL22" s="108" t="str">
        <f t="shared" si="14"/>
        <v/>
      </c>
      <c r="CM22" s="108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4" t="str">
        <f t="shared" si="43"/>
        <v/>
      </c>
      <c r="CW22" s="108" t="str">
        <f t="shared" si="16"/>
        <v/>
      </c>
      <c r="CX22" s="108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4" t="str">
        <f t="shared" si="44"/>
        <v/>
      </c>
      <c r="DH22" s="108" t="str">
        <f t="shared" si="45"/>
        <v/>
      </c>
      <c r="DI22" s="108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4" t="str">
        <f t="shared" si="46"/>
        <v/>
      </c>
      <c r="DS22" s="108" t="str">
        <f t="shared" si="19"/>
        <v/>
      </c>
      <c r="DT22" s="108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4" t="str">
        <f t="shared" si="47"/>
        <v/>
      </c>
      <c r="ED22" s="108" t="str">
        <f t="shared" si="21"/>
        <v/>
      </c>
      <c r="EE22" s="108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4" t="str">
        <f t="shared" si="48"/>
        <v/>
      </c>
      <c r="EO22" s="108" t="str">
        <f t="shared" si="23"/>
        <v/>
      </c>
      <c r="EP22" s="108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4" t="str">
        <f t="shared" si="49"/>
        <v/>
      </c>
      <c r="EZ22" s="108" t="str">
        <f t="shared" si="25"/>
        <v/>
      </c>
      <c r="FA22" s="108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4" t="str">
        <f t="shared" si="50"/>
        <v/>
      </c>
      <c r="FK22" s="108" t="str">
        <f t="shared" si="27"/>
        <v/>
      </c>
      <c r="FL22" s="108" t="str">
        <f t="shared" si="28"/>
        <v/>
      </c>
      <c r="FM22" s="24" t="str">
        <f t="shared" si="51"/>
        <v/>
      </c>
      <c r="FN22" s="108" t="str">
        <f t="shared" si="29"/>
        <v/>
      </c>
      <c r="FO22" s="24" t="str">
        <f t="shared" si="52"/>
        <v/>
      </c>
      <c r="FP22" s="108" t="str">
        <f t="shared" si="30"/>
        <v/>
      </c>
      <c r="FQ22" s="24" t="str">
        <f t="shared" si="53"/>
        <v/>
      </c>
      <c r="FR22" s="108" t="str">
        <f t="shared" si="31"/>
        <v/>
      </c>
      <c r="FS22" s="24" t="str">
        <f t="shared" si="54"/>
        <v/>
      </c>
      <c r="FT22" s="108" t="str">
        <f t="shared" si="32"/>
        <v/>
      </c>
      <c r="FU22" s="24" t="str">
        <f t="shared" si="55"/>
        <v/>
      </c>
      <c r="FV22" s="108" t="str">
        <f t="shared" si="33"/>
        <v/>
      </c>
      <c r="FW22" s="24" t="str">
        <f t="shared" si="56"/>
        <v/>
      </c>
      <c r="FX22" s="108" t="str">
        <f t="shared" si="34"/>
        <v/>
      </c>
      <c r="FY22" s="24" t="str">
        <f t="shared" si="57"/>
        <v/>
      </c>
      <c r="FZ22" s="108" t="str">
        <f t="shared" si="35"/>
        <v/>
      </c>
      <c r="GA22" s="24" t="str">
        <f t="shared" si="58"/>
        <v/>
      </c>
      <c r="GB22" s="108" t="str">
        <f t="shared" si="59"/>
        <v/>
      </c>
      <c r="GC22" s="74" t="str">
        <f t="shared" si="71"/>
        <v/>
      </c>
      <c r="GD22" s="108" t="str">
        <f>IF(เกณฑ์!F$20="Mode",GQ22,IF(เกณฑ์!F$20="ร้อยละ",GR22,""))</f>
        <v/>
      </c>
      <c r="GE22" s="108" t="str">
        <f t="shared" si="60"/>
        <v/>
      </c>
      <c r="GF22" s="72"/>
      <c r="GI22" s="51" t="str">
        <f t="shared" si="61"/>
        <v/>
      </c>
      <c r="GJ22" s="51" t="str">
        <f t="shared" si="62"/>
        <v/>
      </c>
      <c r="GK22" s="51" t="str">
        <f t="shared" si="63"/>
        <v/>
      </c>
      <c r="GL22" s="51" t="str">
        <f t="shared" si="64"/>
        <v/>
      </c>
      <c r="GM22" s="51" t="str">
        <f t="shared" si="65"/>
        <v/>
      </c>
      <c r="GN22" s="51" t="str">
        <f t="shared" si="66"/>
        <v/>
      </c>
      <c r="GO22" s="51" t="str">
        <f t="shared" si="67"/>
        <v/>
      </c>
      <c r="GP22" s="51" t="str">
        <f t="shared" si="68"/>
        <v/>
      </c>
      <c r="GQ22" s="51" t="str">
        <f>'06-1'!I22</f>
        <v/>
      </c>
      <c r="GR22" s="51" t="str">
        <f t="shared" si="36"/>
        <v/>
      </c>
    </row>
    <row r="23" spans="1:200" s="26" customFormat="1" ht="15.95" customHeight="1">
      <c r="A23" s="51">
        <v>18</v>
      </c>
      <c r="B23" s="23">
        <f>คะแนนสอบ!C23</f>
        <v>2485</v>
      </c>
      <c r="C23" s="38" t="str">
        <f>คะแนนสอบ!D23</f>
        <v>เด็กชายกิตติคุณ  สิทธิกูล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4" t="str">
        <f t="shared" si="69"/>
        <v/>
      </c>
      <c r="M23" s="108" t="str">
        <f t="shared" si="0"/>
        <v/>
      </c>
      <c r="N23" s="108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4" t="str">
        <f t="shared" si="70"/>
        <v/>
      </c>
      <c r="X23" s="108" t="str">
        <f t="shared" si="2"/>
        <v/>
      </c>
      <c r="Y23" s="108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4" t="str">
        <f t="shared" si="37"/>
        <v/>
      </c>
      <c r="AI23" s="108" t="str">
        <f t="shared" si="4"/>
        <v/>
      </c>
      <c r="AJ23" s="108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4" t="str">
        <f t="shared" si="38"/>
        <v/>
      </c>
      <c r="AT23" s="108" t="str">
        <f t="shared" si="6"/>
        <v/>
      </c>
      <c r="AU23" s="108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4" t="str">
        <f t="shared" si="39"/>
        <v/>
      </c>
      <c r="BE23" s="108" t="str">
        <f t="shared" si="8"/>
        <v/>
      </c>
      <c r="BF23" s="108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4" t="str">
        <f t="shared" si="40"/>
        <v/>
      </c>
      <c r="BP23" s="108" t="str">
        <f t="shared" si="10"/>
        <v/>
      </c>
      <c r="BQ23" s="108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4" t="str">
        <f t="shared" si="41"/>
        <v/>
      </c>
      <c r="CA23" s="108" t="str">
        <f t="shared" si="12"/>
        <v/>
      </c>
      <c r="CB23" s="108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4" t="str">
        <f t="shared" si="42"/>
        <v/>
      </c>
      <c r="CL23" s="108" t="str">
        <f t="shared" si="14"/>
        <v/>
      </c>
      <c r="CM23" s="108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4" t="str">
        <f t="shared" si="43"/>
        <v/>
      </c>
      <c r="CW23" s="108" t="str">
        <f t="shared" si="16"/>
        <v/>
      </c>
      <c r="CX23" s="108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4" t="str">
        <f t="shared" si="44"/>
        <v/>
      </c>
      <c r="DH23" s="108" t="str">
        <f t="shared" si="45"/>
        <v/>
      </c>
      <c r="DI23" s="108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4" t="str">
        <f t="shared" si="46"/>
        <v/>
      </c>
      <c r="DS23" s="108" t="str">
        <f t="shared" si="19"/>
        <v/>
      </c>
      <c r="DT23" s="108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4" t="str">
        <f t="shared" si="47"/>
        <v/>
      </c>
      <c r="ED23" s="108" t="str">
        <f t="shared" si="21"/>
        <v/>
      </c>
      <c r="EE23" s="108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4" t="str">
        <f t="shared" si="48"/>
        <v/>
      </c>
      <c r="EO23" s="108" t="str">
        <f t="shared" si="23"/>
        <v/>
      </c>
      <c r="EP23" s="108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4" t="str">
        <f t="shared" si="49"/>
        <v/>
      </c>
      <c r="EZ23" s="108" t="str">
        <f t="shared" si="25"/>
        <v/>
      </c>
      <c r="FA23" s="108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4" t="str">
        <f t="shared" si="50"/>
        <v/>
      </c>
      <c r="FK23" s="108" t="str">
        <f t="shared" si="27"/>
        <v/>
      </c>
      <c r="FL23" s="108" t="str">
        <f t="shared" si="28"/>
        <v/>
      </c>
      <c r="FM23" s="24" t="str">
        <f t="shared" si="51"/>
        <v/>
      </c>
      <c r="FN23" s="108" t="str">
        <f t="shared" si="29"/>
        <v/>
      </c>
      <c r="FO23" s="24" t="str">
        <f t="shared" si="52"/>
        <v/>
      </c>
      <c r="FP23" s="108" t="str">
        <f t="shared" si="30"/>
        <v/>
      </c>
      <c r="FQ23" s="24" t="str">
        <f t="shared" si="53"/>
        <v/>
      </c>
      <c r="FR23" s="108" t="str">
        <f t="shared" si="31"/>
        <v/>
      </c>
      <c r="FS23" s="24" t="str">
        <f t="shared" si="54"/>
        <v/>
      </c>
      <c r="FT23" s="108" t="str">
        <f t="shared" si="32"/>
        <v/>
      </c>
      <c r="FU23" s="24" t="str">
        <f t="shared" si="55"/>
        <v/>
      </c>
      <c r="FV23" s="108" t="str">
        <f t="shared" si="33"/>
        <v/>
      </c>
      <c r="FW23" s="24" t="str">
        <f t="shared" si="56"/>
        <v/>
      </c>
      <c r="FX23" s="108" t="str">
        <f t="shared" si="34"/>
        <v/>
      </c>
      <c r="FY23" s="24" t="str">
        <f t="shared" si="57"/>
        <v/>
      </c>
      <c r="FZ23" s="108" t="str">
        <f t="shared" si="35"/>
        <v/>
      </c>
      <c r="GA23" s="24" t="str">
        <f t="shared" si="58"/>
        <v/>
      </c>
      <c r="GB23" s="108" t="str">
        <f t="shared" si="59"/>
        <v/>
      </c>
      <c r="GC23" s="74" t="str">
        <f t="shared" si="71"/>
        <v/>
      </c>
      <c r="GD23" s="108" t="str">
        <f>IF(เกณฑ์!F$20="Mode",GQ23,IF(เกณฑ์!F$20="ร้อยละ",GR23,""))</f>
        <v/>
      </c>
      <c r="GE23" s="108" t="str">
        <f t="shared" si="60"/>
        <v/>
      </c>
      <c r="GF23" s="72"/>
      <c r="GI23" s="51" t="str">
        <f t="shared" si="61"/>
        <v/>
      </c>
      <c r="GJ23" s="51" t="str">
        <f t="shared" si="62"/>
        <v/>
      </c>
      <c r="GK23" s="51" t="str">
        <f t="shared" si="63"/>
        <v/>
      </c>
      <c r="GL23" s="51" t="str">
        <f t="shared" si="64"/>
        <v/>
      </c>
      <c r="GM23" s="51" t="str">
        <f t="shared" si="65"/>
        <v/>
      </c>
      <c r="GN23" s="51" t="str">
        <f t="shared" si="66"/>
        <v/>
      </c>
      <c r="GO23" s="51" t="str">
        <f t="shared" si="67"/>
        <v/>
      </c>
      <c r="GP23" s="51" t="str">
        <f t="shared" si="68"/>
        <v/>
      </c>
      <c r="GQ23" s="51" t="str">
        <f>'06-1'!I23</f>
        <v/>
      </c>
      <c r="GR23" s="51" t="str">
        <f t="shared" si="36"/>
        <v/>
      </c>
    </row>
    <row r="24" spans="1:200" s="26" customFormat="1" ht="15.95" customHeight="1">
      <c r="A24" s="51">
        <v>19</v>
      </c>
      <c r="B24" s="23">
        <f>คะแนนสอบ!C24</f>
        <v>2486</v>
      </c>
      <c r="C24" s="38" t="str">
        <f>คะแนนสอบ!D24</f>
        <v>เด็กชายปรัตถกร  พูลพิพัฒน์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4" t="str">
        <f t="shared" si="69"/>
        <v/>
      </c>
      <c r="M24" s="108" t="str">
        <f t="shared" si="0"/>
        <v/>
      </c>
      <c r="N24" s="108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4" t="str">
        <f t="shared" si="70"/>
        <v/>
      </c>
      <c r="X24" s="108" t="str">
        <f t="shared" si="2"/>
        <v/>
      </c>
      <c r="Y24" s="108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4" t="str">
        <f t="shared" si="37"/>
        <v/>
      </c>
      <c r="AI24" s="108" t="str">
        <f t="shared" si="4"/>
        <v/>
      </c>
      <c r="AJ24" s="108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4" t="str">
        <f t="shared" si="38"/>
        <v/>
      </c>
      <c r="AT24" s="108" t="str">
        <f t="shared" si="6"/>
        <v/>
      </c>
      <c r="AU24" s="108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4" t="str">
        <f t="shared" si="39"/>
        <v/>
      </c>
      <c r="BE24" s="108" t="str">
        <f t="shared" si="8"/>
        <v/>
      </c>
      <c r="BF24" s="108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4" t="str">
        <f t="shared" si="40"/>
        <v/>
      </c>
      <c r="BP24" s="108" t="str">
        <f t="shared" si="10"/>
        <v/>
      </c>
      <c r="BQ24" s="108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4" t="str">
        <f t="shared" si="41"/>
        <v/>
      </c>
      <c r="CA24" s="108" t="str">
        <f t="shared" si="12"/>
        <v/>
      </c>
      <c r="CB24" s="108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4" t="str">
        <f t="shared" si="42"/>
        <v/>
      </c>
      <c r="CL24" s="108" t="str">
        <f t="shared" si="14"/>
        <v/>
      </c>
      <c r="CM24" s="108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4" t="str">
        <f t="shared" si="43"/>
        <v/>
      </c>
      <c r="CW24" s="108" t="str">
        <f t="shared" si="16"/>
        <v/>
      </c>
      <c r="CX24" s="108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4" t="str">
        <f t="shared" si="44"/>
        <v/>
      </c>
      <c r="DH24" s="108" t="str">
        <f t="shared" si="45"/>
        <v/>
      </c>
      <c r="DI24" s="108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4" t="str">
        <f t="shared" si="46"/>
        <v/>
      </c>
      <c r="DS24" s="108" t="str">
        <f t="shared" si="19"/>
        <v/>
      </c>
      <c r="DT24" s="108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4" t="str">
        <f t="shared" si="47"/>
        <v/>
      </c>
      <c r="ED24" s="108" t="str">
        <f t="shared" si="21"/>
        <v/>
      </c>
      <c r="EE24" s="108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4" t="str">
        <f t="shared" si="48"/>
        <v/>
      </c>
      <c r="EO24" s="108" t="str">
        <f t="shared" si="23"/>
        <v/>
      </c>
      <c r="EP24" s="108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4" t="str">
        <f t="shared" si="49"/>
        <v/>
      </c>
      <c r="EZ24" s="108" t="str">
        <f t="shared" si="25"/>
        <v/>
      </c>
      <c r="FA24" s="108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4" t="str">
        <f t="shared" si="50"/>
        <v/>
      </c>
      <c r="FK24" s="108" t="str">
        <f t="shared" si="27"/>
        <v/>
      </c>
      <c r="FL24" s="108" t="str">
        <f t="shared" si="28"/>
        <v/>
      </c>
      <c r="FM24" s="24" t="str">
        <f t="shared" si="51"/>
        <v/>
      </c>
      <c r="FN24" s="108" t="str">
        <f t="shared" si="29"/>
        <v/>
      </c>
      <c r="FO24" s="24" t="str">
        <f t="shared" si="52"/>
        <v/>
      </c>
      <c r="FP24" s="108" t="str">
        <f t="shared" si="30"/>
        <v/>
      </c>
      <c r="FQ24" s="24" t="str">
        <f t="shared" si="53"/>
        <v/>
      </c>
      <c r="FR24" s="108" t="str">
        <f t="shared" si="31"/>
        <v/>
      </c>
      <c r="FS24" s="24" t="str">
        <f t="shared" si="54"/>
        <v/>
      </c>
      <c r="FT24" s="108" t="str">
        <f t="shared" si="32"/>
        <v/>
      </c>
      <c r="FU24" s="24" t="str">
        <f t="shared" si="55"/>
        <v/>
      </c>
      <c r="FV24" s="108" t="str">
        <f t="shared" si="33"/>
        <v/>
      </c>
      <c r="FW24" s="24" t="str">
        <f t="shared" si="56"/>
        <v/>
      </c>
      <c r="FX24" s="108" t="str">
        <f t="shared" si="34"/>
        <v/>
      </c>
      <c r="FY24" s="24" t="str">
        <f t="shared" si="57"/>
        <v/>
      </c>
      <c r="FZ24" s="108" t="str">
        <f t="shared" si="35"/>
        <v/>
      </c>
      <c r="GA24" s="24" t="str">
        <f t="shared" si="58"/>
        <v/>
      </c>
      <c r="GB24" s="108" t="str">
        <f t="shared" si="59"/>
        <v/>
      </c>
      <c r="GC24" s="74" t="str">
        <f t="shared" si="71"/>
        <v/>
      </c>
      <c r="GD24" s="108" t="str">
        <f>IF(เกณฑ์!F$20="Mode",GQ24,IF(เกณฑ์!F$20="ร้อยละ",GR24,""))</f>
        <v/>
      </c>
      <c r="GE24" s="108" t="str">
        <f t="shared" si="60"/>
        <v/>
      </c>
      <c r="GF24" s="72"/>
      <c r="GI24" s="51" t="str">
        <f t="shared" si="61"/>
        <v/>
      </c>
      <c r="GJ24" s="51" t="str">
        <f t="shared" si="62"/>
        <v/>
      </c>
      <c r="GK24" s="51" t="str">
        <f t="shared" si="63"/>
        <v/>
      </c>
      <c r="GL24" s="51" t="str">
        <f t="shared" si="64"/>
        <v/>
      </c>
      <c r="GM24" s="51" t="str">
        <f t="shared" si="65"/>
        <v/>
      </c>
      <c r="GN24" s="51" t="str">
        <f t="shared" si="66"/>
        <v/>
      </c>
      <c r="GO24" s="51" t="str">
        <f t="shared" si="67"/>
        <v/>
      </c>
      <c r="GP24" s="51" t="str">
        <f t="shared" si="68"/>
        <v/>
      </c>
      <c r="GQ24" s="51" t="str">
        <f>'06-1'!I24</f>
        <v/>
      </c>
      <c r="GR24" s="51" t="str">
        <f t="shared" si="36"/>
        <v/>
      </c>
    </row>
    <row r="25" spans="1:200" s="26" customFormat="1" ht="15.95" customHeight="1">
      <c r="A25" s="51">
        <v>20</v>
      </c>
      <c r="B25" s="23">
        <f>คะแนนสอบ!C25</f>
        <v>0</v>
      </c>
      <c r="C25" s="38">
        <f>คะแนนสอบ!D25</f>
        <v>0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4" t="str">
        <f t="shared" si="69"/>
        <v/>
      </c>
      <c r="M25" s="108" t="str">
        <f t="shared" si="0"/>
        <v/>
      </c>
      <c r="N25" s="108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4" t="str">
        <f t="shared" si="70"/>
        <v/>
      </c>
      <c r="X25" s="108" t="str">
        <f t="shared" si="2"/>
        <v/>
      </c>
      <c r="Y25" s="108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4" t="str">
        <f t="shared" si="37"/>
        <v/>
      </c>
      <c r="AI25" s="108" t="str">
        <f t="shared" si="4"/>
        <v/>
      </c>
      <c r="AJ25" s="108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4" t="str">
        <f t="shared" si="38"/>
        <v/>
      </c>
      <c r="AT25" s="108" t="str">
        <f t="shared" si="6"/>
        <v/>
      </c>
      <c r="AU25" s="108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4" t="str">
        <f t="shared" si="39"/>
        <v/>
      </c>
      <c r="BE25" s="108" t="str">
        <f t="shared" si="8"/>
        <v/>
      </c>
      <c r="BF25" s="108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4" t="str">
        <f t="shared" si="40"/>
        <v/>
      </c>
      <c r="BP25" s="108" t="str">
        <f t="shared" si="10"/>
        <v/>
      </c>
      <c r="BQ25" s="108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4" t="str">
        <f t="shared" si="41"/>
        <v/>
      </c>
      <c r="CA25" s="108" t="str">
        <f t="shared" si="12"/>
        <v/>
      </c>
      <c r="CB25" s="108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4" t="str">
        <f t="shared" si="42"/>
        <v/>
      </c>
      <c r="CL25" s="108" t="str">
        <f t="shared" si="14"/>
        <v/>
      </c>
      <c r="CM25" s="108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4" t="str">
        <f t="shared" si="43"/>
        <v/>
      </c>
      <c r="CW25" s="108" t="str">
        <f t="shared" si="16"/>
        <v/>
      </c>
      <c r="CX25" s="108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4" t="str">
        <f t="shared" si="44"/>
        <v/>
      </c>
      <c r="DH25" s="108" t="str">
        <f t="shared" si="45"/>
        <v/>
      </c>
      <c r="DI25" s="108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4" t="str">
        <f t="shared" si="46"/>
        <v/>
      </c>
      <c r="DS25" s="108" t="str">
        <f t="shared" si="19"/>
        <v/>
      </c>
      <c r="DT25" s="108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4" t="str">
        <f t="shared" si="47"/>
        <v/>
      </c>
      <c r="ED25" s="108" t="str">
        <f t="shared" si="21"/>
        <v/>
      </c>
      <c r="EE25" s="108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4" t="str">
        <f t="shared" si="48"/>
        <v/>
      </c>
      <c r="EO25" s="108" t="str">
        <f t="shared" si="23"/>
        <v/>
      </c>
      <c r="EP25" s="108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4" t="str">
        <f t="shared" si="49"/>
        <v/>
      </c>
      <c r="EZ25" s="108" t="str">
        <f t="shared" si="25"/>
        <v/>
      </c>
      <c r="FA25" s="108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4" t="str">
        <f t="shared" si="50"/>
        <v/>
      </c>
      <c r="FK25" s="108" t="str">
        <f t="shared" si="27"/>
        <v/>
      </c>
      <c r="FL25" s="108" t="str">
        <f t="shared" si="28"/>
        <v/>
      </c>
      <c r="FM25" s="24" t="str">
        <f t="shared" si="51"/>
        <v/>
      </c>
      <c r="FN25" s="108" t="str">
        <f t="shared" si="29"/>
        <v/>
      </c>
      <c r="FO25" s="24" t="str">
        <f t="shared" si="52"/>
        <v/>
      </c>
      <c r="FP25" s="108" t="str">
        <f t="shared" si="30"/>
        <v/>
      </c>
      <c r="FQ25" s="24" t="str">
        <f t="shared" si="53"/>
        <v/>
      </c>
      <c r="FR25" s="108" t="str">
        <f t="shared" si="31"/>
        <v/>
      </c>
      <c r="FS25" s="24" t="str">
        <f t="shared" si="54"/>
        <v/>
      </c>
      <c r="FT25" s="108" t="str">
        <f t="shared" si="32"/>
        <v/>
      </c>
      <c r="FU25" s="24" t="str">
        <f t="shared" si="55"/>
        <v/>
      </c>
      <c r="FV25" s="108" t="str">
        <f t="shared" si="33"/>
        <v/>
      </c>
      <c r="FW25" s="24" t="str">
        <f t="shared" si="56"/>
        <v/>
      </c>
      <c r="FX25" s="108" t="str">
        <f t="shared" si="34"/>
        <v/>
      </c>
      <c r="FY25" s="24" t="str">
        <f t="shared" si="57"/>
        <v/>
      </c>
      <c r="FZ25" s="108" t="str">
        <f t="shared" si="35"/>
        <v/>
      </c>
      <c r="GA25" s="24" t="str">
        <f t="shared" si="58"/>
        <v/>
      </c>
      <c r="GB25" s="108" t="str">
        <f t="shared" si="59"/>
        <v/>
      </c>
      <c r="GC25" s="74" t="str">
        <f t="shared" si="71"/>
        <v/>
      </c>
      <c r="GD25" s="108" t="str">
        <f>IF(เกณฑ์!F$20="Mode",GQ25,IF(เกณฑ์!F$20="ร้อยละ",GR25,""))</f>
        <v/>
      </c>
      <c r="GE25" s="108" t="str">
        <f t="shared" si="60"/>
        <v/>
      </c>
      <c r="GF25" s="72"/>
      <c r="GI25" s="51" t="str">
        <f t="shared" si="61"/>
        <v/>
      </c>
      <c r="GJ25" s="51" t="str">
        <f t="shared" si="62"/>
        <v/>
      </c>
      <c r="GK25" s="51" t="str">
        <f t="shared" si="63"/>
        <v/>
      </c>
      <c r="GL25" s="51" t="str">
        <f t="shared" si="64"/>
        <v/>
      </c>
      <c r="GM25" s="51" t="str">
        <f t="shared" si="65"/>
        <v/>
      </c>
      <c r="GN25" s="51" t="str">
        <f t="shared" si="66"/>
        <v/>
      </c>
      <c r="GO25" s="51" t="str">
        <f t="shared" si="67"/>
        <v/>
      </c>
      <c r="GP25" s="51" t="str">
        <f t="shared" si="68"/>
        <v/>
      </c>
      <c r="GQ25" s="51" t="str">
        <f>'06-1'!I25</f>
        <v/>
      </c>
      <c r="GR25" s="51" t="str">
        <f t="shared" si="36"/>
        <v/>
      </c>
    </row>
    <row r="26" spans="1:200" s="26" customFormat="1" ht="15.95" customHeight="1">
      <c r="A26" s="51">
        <v>21</v>
      </c>
      <c r="B26" s="23">
        <f>คะแนนสอบ!C26</f>
        <v>0</v>
      </c>
      <c r="C26" s="38">
        <f>คะแนนสอบ!D26</f>
        <v>0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4" t="str">
        <f t="shared" si="69"/>
        <v/>
      </c>
      <c r="M26" s="108" t="str">
        <f t="shared" si="0"/>
        <v/>
      </c>
      <c r="N26" s="108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4" t="str">
        <f t="shared" si="70"/>
        <v/>
      </c>
      <c r="X26" s="108" t="str">
        <f t="shared" si="2"/>
        <v/>
      </c>
      <c r="Y26" s="108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4" t="str">
        <f t="shared" si="37"/>
        <v/>
      </c>
      <c r="AI26" s="108" t="str">
        <f t="shared" si="4"/>
        <v/>
      </c>
      <c r="AJ26" s="108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4" t="str">
        <f t="shared" si="38"/>
        <v/>
      </c>
      <c r="AT26" s="108" t="str">
        <f t="shared" si="6"/>
        <v/>
      </c>
      <c r="AU26" s="108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4" t="str">
        <f t="shared" si="39"/>
        <v/>
      </c>
      <c r="BE26" s="108" t="str">
        <f t="shared" si="8"/>
        <v/>
      </c>
      <c r="BF26" s="108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4" t="str">
        <f t="shared" si="40"/>
        <v/>
      </c>
      <c r="BP26" s="108" t="str">
        <f t="shared" si="10"/>
        <v/>
      </c>
      <c r="BQ26" s="108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4" t="str">
        <f t="shared" si="41"/>
        <v/>
      </c>
      <c r="CA26" s="108" t="str">
        <f t="shared" si="12"/>
        <v/>
      </c>
      <c r="CB26" s="108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4" t="str">
        <f t="shared" si="42"/>
        <v/>
      </c>
      <c r="CL26" s="108" t="str">
        <f t="shared" si="14"/>
        <v/>
      </c>
      <c r="CM26" s="108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4" t="str">
        <f t="shared" si="43"/>
        <v/>
      </c>
      <c r="CW26" s="108" t="str">
        <f t="shared" si="16"/>
        <v/>
      </c>
      <c r="CX26" s="108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4" t="str">
        <f t="shared" si="44"/>
        <v/>
      </c>
      <c r="DH26" s="108" t="str">
        <f t="shared" si="45"/>
        <v/>
      </c>
      <c r="DI26" s="108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4" t="str">
        <f t="shared" si="46"/>
        <v/>
      </c>
      <c r="DS26" s="108" t="str">
        <f t="shared" si="19"/>
        <v/>
      </c>
      <c r="DT26" s="108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4" t="str">
        <f t="shared" si="47"/>
        <v/>
      </c>
      <c r="ED26" s="108" t="str">
        <f t="shared" si="21"/>
        <v/>
      </c>
      <c r="EE26" s="108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4" t="str">
        <f t="shared" si="48"/>
        <v/>
      </c>
      <c r="EO26" s="108" t="str">
        <f t="shared" si="23"/>
        <v/>
      </c>
      <c r="EP26" s="108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4" t="str">
        <f t="shared" si="49"/>
        <v/>
      </c>
      <c r="EZ26" s="108" t="str">
        <f t="shared" si="25"/>
        <v/>
      </c>
      <c r="FA26" s="108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4" t="str">
        <f t="shared" si="50"/>
        <v/>
      </c>
      <c r="FK26" s="108" t="str">
        <f t="shared" si="27"/>
        <v/>
      </c>
      <c r="FL26" s="108" t="str">
        <f t="shared" si="28"/>
        <v/>
      </c>
      <c r="FM26" s="24" t="str">
        <f t="shared" si="51"/>
        <v/>
      </c>
      <c r="FN26" s="108" t="str">
        <f t="shared" si="29"/>
        <v/>
      </c>
      <c r="FO26" s="24" t="str">
        <f t="shared" si="52"/>
        <v/>
      </c>
      <c r="FP26" s="108" t="str">
        <f t="shared" si="30"/>
        <v/>
      </c>
      <c r="FQ26" s="24" t="str">
        <f t="shared" si="53"/>
        <v/>
      </c>
      <c r="FR26" s="108" t="str">
        <f t="shared" si="31"/>
        <v/>
      </c>
      <c r="FS26" s="24" t="str">
        <f t="shared" si="54"/>
        <v/>
      </c>
      <c r="FT26" s="108" t="str">
        <f t="shared" si="32"/>
        <v/>
      </c>
      <c r="FU26" s="24" t="str">
        <f t="shared" si="55"/>
        <v/>
      </c>
      <c r="FV26" s="108" t="str">
        <f t="shared" si="33"/>
        <v/>
      </c>
      <c r="FW26" s="24" t="str">
        <f t="shared" si="56"/>
        <v/>
      </c>
      <c r="FX26" s="108" t="str">
        <f t="shared" si="34"/>
        <v/>
      </c>
      <c r="FY26" s="24" t="str">
        <f t="shared" si="57"/>
        <v/>
      </c>
      <c r="FZ26" s="108" t="str">
        <f t="shared" si="35"/>
        <v/>
      </c>
      <c r="GA26" s="24" t="str">
        <f t="shared" si="58"/>
        <v/>
      </c>
      <c r="GB26" s="108" t="str">
        <f t="shared" si="59"/>
        <v/>
      </c>
      <c r="GC26" s="74" t="str">
        <f t="shared" si="71"/>
        <v/>
      </c>
      <c r="GD26" s="108" t="str">
        <f>IF(เกณฑ์!F$20="Mode",GQ26,IF(เกณฑ์!F$20="ร้อยละ",GR26,""))</f>
        <v/>
      </c>
      <c r="GE26" s="108" t="str">
        <f t="shared" si="60"/>
        <v/>
      </c>
      <c r="GF26" s="72"/>
      <c r="GI26" s="51" t="str">
        <f t="shared" si="61"/>
        <v/>
      </c>
      <c r="GJ26" s="51" t="str">
        <f t="shared" si="62"/>
        <v/>
      </c>
      <c r="GK26" s="51" t="str">
        <f t="shared" si="63"/>
        <v/>
      </c>
      <c r="GL26" s="51" t="str">
        <f t="shared" si="64"/>
        <v/>
      </c>
      <c r="GM26" s="51" t="str">
        <f t="shared" si="65"/>
        <v/>
      </c>
      <c r="GN26" s="51" t="str">
        <f t="shared" si="66"/>
        <v/>
      </c>
      <c r="GO26" s="51" t="str">
        <f t="shared" si="67"/>
        <v/>
      </c>
      <c r="GP26" s="51" t="str">
        <f t="shared" si="68"/>
        <v/>
      </c>
      <c r="GQ26" s="51" t="str">
        <f>'06-1'!I26</f>
        <v/>
      </c>
      <c r="GR26" s="51" t="str">
        <f t="shared" si="36"/>
        <v/>
      </c>
    </row>
    <row r="27" spans="1:200" s="26" customFormat="1" ht="15.95" customHeight="1">
      <c r="A27" s="51">
        <v>22</v>
      </c>
      <c r="B27" s="23">
        <f>คะแนนสอบ!C27</f>
        <v>0</v>
      </c>
      <c r="C27" s="38">
        <f>คะแนนสอบ!D27</f>
        <v>0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4" t="str">
        <f t="shared" si="69"/>
        <v/>
      </c>
      <c r="M27" s="108" t="str">
        <f t="shared" si="0"/>
        <v/>
      </c>
      <c r="N27" s="108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4" t="str">
        <f t="shared" si="70"/>
        <v/>
      </c>
      <c r="X27" s="108" t="str">
        <f t="shared" si="2"/>
        <v/>
      </c>
      <c r="Y27" s="108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4" t="str">
        <f t="shared" si="37"/>
        <v/>
      </c>
      <c r="AI27" s="108" t="str">
        <f t="shared" si="4"/>
        <v/>
      </c>
      <c r="AJ27" s="108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4" t="str">
        <f t="shared" si="38"/>
        <v/>
      </c>
      <c r="AT27" s="108" t="str">
        <f t="shared" si="6"/>
        <v/>
      </c>
      <c r="AU27" s="108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4" t="str">
        <f t="shared" si="39"/>
        <v/>
      </c>
      <c r="BE27" s="108" t="str">
        <f t="shared" si="8"/>
        <v/>
      </c>
      <c r="BF27" s="108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4" t="str">
        <f t="shared" si="40"/>
        <v/>
      </c>
      <c r="BP27" s="108" t="str">
        <f t="shared" si="10"/>
        <v/>
      </c>
      <c r="BQ27" s="108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4" t="str">
        <f t="shared" si="41"/>
        <v/>
      </c>
      <c r="CA27" s="108" t="str">
        <f t="shared" si="12"/>
        <v/>
      </c>
      <c r="CB27" s="108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4" t="str">
        <f t="shared" si="42"/>
        <v/>
      </c>
      <c r="CL27" s="108" t="str">
        <f t="shared" si="14"/>
        <v/>
      </c>
      <c r="CM27" s="108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4" t="str">
        <f t="shared" si="43"/>
        <v/>
      </c>
      <c r="CW27" s="108" t="str">
        <f t="shared" si="16"/>
        <v/>
      </c>
      <c r="CX27" s="108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4" t="str">
        <f t="shared" si="44"/>
        <v/>
      </c>
      <c r="DH27" s="108" t="str">
        <f t="shared" si="45"/>
        <v/>
      </c>
      <c r="DI27" s="108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4" t="str">
        <f t="shared" si="46"/>
        <v/>
      </c>
      <c r="DS27" s="108" t="str">
        <f t="shared" si="19"/>
        <v/>
      </c>
      <c r="DT27" s="108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4" t="str">
        <f t="shared" si="47"/>
        <v/>
      </c>
      <c r="ED27" s="108" t="str">
        <f t="shared" si="21"/>
        <v/>
      </c>
      <c r="EE27" s="108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4" t="str">
        <f t="shared" si="48"/>
        <v/>
      </c>
      <c r="EO27" s="108" t="str">
        <f t="shared" si="23"/>
        <v/>
      </c>
      <c r="EP27" s="108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4" t="str">
        <f t="shared" si="49"/>
        <v/>
      </c>
      <c r="EZ27" s="108" t="str">
        <f t="shared" si="25"/>
        <v/>
      </c>
      <c r="FA27" s="108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4" t="str">
        <f t="shared" si="50"/>
        <v/>
      </c>
      <c r="FK27" s="108" t="str">
        <f t="shared" si="27"/>
        <v/>
      </c>
      <c r="FL27" s="108" t="str">
        <f t="shared" si="28"/>
        <v/>
      </c>
      <c r="FM27" s="24" t="str">
        <f t="shared" si="51"/>
        <v/>
      </c>
      <c r="FN27" s="108" t="str">
        <f t="shared" si="29"/>
        <v/>
      </c>
      <c r="FO27" s="24" t="str">
        <f t="shared" si="52"/>
        <v/>
      </c>
      <c r="FP27" s="108" t="str">
        <f t="shared" si="30"/>
        <v/>
      </c>
      <c r="FQ27" s="24" t="str">
        <f t="shared" si="53"/>
        <v/>
      </c>
      <c r="FR27" s="108" t="str">
        <f t="shared" si="31"/>
        <v/>
      </c>
      <c r="FS27" s="24" t="str">
        <f t="shared" si="54"/>
        <v/>
      </c>
      <c r="FT27" s="108" t="str">
        <f t="shared" si="32"/>
        <v/>
      </c>
      <c r="FU27" s="24" t="str">
        <f t="shared" si="55"/>
        <v/>
      </c>
      <c r="FV27" s="108" t="str">
        <f t="shared" si="33"/>
        <v/>
      </c>
      <c r="FW27" s="24" t="str">
        <f t="shared" si="56"/>
        <v/>
      </c>
      <c r="FX27" s="108" t="str">
        <f t="shared" si="34"/>
        <v/>
      </c>
      <c r="FY27" s="24" t="str">
        <f t="shared" si="57"/>
        <v/>
      </c>
      <c r="FZ27" s="108" t="str">
        <f t="shared" si="35"/>
        <v/>
      </c>
      <c r="GA27" s="24" t="str">
        <f t="shared" si="58"/>
        <v/>
      </c>
      <c r="GB27" s="108" t="str">
        <f t="shared" si="59"/>
        <v/>
      </c>
      <c r="GC27" s="74" t="str">
        <f t="shared" si="71"/>
        <v/>
      </c>
      <c r="GD27" s="108" t="str">
        <f>IF(เกณฑ์!F$20="Mode",GQ27,IF(เกณฑ์!F$20="ร้อยละ",GR27,""))</f>
        <v/>
      </c>
      <c r="GE27" s="108" t="str">
        <f t="shared" si="60"/>
        <v/>
      </c>
      <c r="GF27" s="72"/>
      <c r="GI27" s="51" t="str">
        <f t="shared" si="61"/>
        <v/>
      </c>
      <c r="GJ27" s="51" t="str">
        <f t="shared" si="62"/>
        <v/>
      </c>
      <c r="GK27" s="51" t="str">
        <f t="shared" si="63"/>
        <v/>
      </c>
      <c r="GL27" s="51" t="str">
        <f t="shared" si="64"/>
        <v/>
      </c>
      <c r="GM27" s="51" t="str">
        <f t="shared" si="65"/>
        <v/>
      </c>
      <c r="GN27" s="51" t="str">
        <f t="shared" si="66"/>
        <v/>
      </c>
      <c r="GO27" s="51" t="str">
        <f t="shared" si="67"/>
        <v/>
      </c>
      <c r="GP27" s="51" t="str">
        <f t="shared" si="68"/>
        <v/>
      </c>
      <c r="GQ27" s="51" t="str">
        <f>'06-1'!I27</f>
        <v/>
      </c>
      <c r="GR27" s="51" t="str">
        <f t="shared" si="36"/>
        <v/>
      </c>
    </row>
    <row r="28" spans="1:200" s="26" customFormat="1" ht="15.95" customHeight="1">
      <c r="A28" s="51">
        <v>23</v>
      </c>
      <c r="B28" s="23">
        <f>คะแนนสอบ!C28</f>
        <v>0</v>
      </c>
      <c r="C28" s="38">
        <f>คะแนนสอบ!D28</f>
        <v>0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4" t="str">
        <f t="shared" si="69"/>
        <v/>
      </c>
      <c r="M28" s="108" t="str">
        <f t="shared" si="0"/>
        <v/>
      </c>
      <c r="N28" s="108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4" t="str">
        <f t="shared" si="70"/>
        <v/>
      </c>
      <c r="X28" s="108" t="str">
        <f t="shared" si="2"/>
        <v/>
      </c>
      <c r="Y28" s="108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4" t="str">
        <f t="shared" si="37"/>
        <v/>
      </c>
      <c r="AI28" s="108" t="str">
        <f t="shared" si="4"/>
        <v/>
      </c>
      <c r="AJ28" s="108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4" t="str">
        <f t="shared" si="38"/>
        <v/>
      </c>
      <c r="AT28" s="108" t="str">
        <f t="shared" si="6"/>
        <v/>
      </c>
      <c r="AU28" s="108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4" t="str">
        <f t="shared" si="39"/>
        <v/>
      </c>
      <c r="BE28" s="108" t="str">
        <f t="shared" si="8"/>
        <v/>
      </c>
      <c r="BF28" s="108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4" t="str">
        <f t="shared" si="40"/>
        <v/>
      </c>
      <c r="BP28" s="108" t="str">
        <f t="shared" si="10"/>
        <v/>
      </c>
      <c r="BQ28" s="108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4" t="str">
        <f t="shared" si="41"/>
        <v/>
      </c>
      <c r="CA28" s="108" t="str">
        <f t="shared" si="12"/>
        <v/>
      </c>
      <c r="CB28" s="108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4" t="str">
        <f t="shared" si="42"/>
        <v/>
      </c>
      <c r="CL28" s="108" t="str">
        <f t="shared" si="14"/>
        <v/>
      </c>
      <c r="CM28" s="108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4" t="str">
        <f t="shared" si="43"/>
        <v/>
      </c>
      <c r="CW28" s="108" t="str">
        <f t="shared" si="16"/>
        <v/>
      </c>
      <c r="CX28" s="108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4" t="str">
        <f t="shared" si="44"/>
        <v/>
      </c>
      <c r="DH28" s="108" t="str">
        <f t="shared" si="45"/>
        <v/>
      </c>
      <c r="DI28" s="108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4" t="str">
        <f t="shared" si="46"/>
        <v/>
      </c>
      <c r="DS28" s="108" t="str">
        <f t="shared" si="19"/>
        <v/>
      </c>
      <c r="DT28" s="108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4" t="str">
        <f t="shared" si="47"/>
        <v/>
      </c>
      <c r="ED28" s="108" t="str">
        <f t="shared" si="21"/>
        <v/>
      </c>
      <c r="EE28" s="108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4" t="str">
        <f t="shared" si="48"/>
        <v/>
      </c>
      <c r="EO28" s="108" t="str">
        <f t="shared" si="23"/>
        <v/>
      </c>
      <c r="EP28" s="108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4" t="str">
        <f t="shared" si="49"/>
        <v/>
      </c>
      <c r="EZ28" s="108" t="str">
        <f t="shared" si="25"/>
        <v/>
      </c>
      <c r="FA28" s="108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4" t="str">
        <f t="shared" si="50"/>
        <v/>
      </c>
      <c r="FK28" s="108" t="str">
        <f t="shared" si="27"/>
        <v/>
      </c>
      <c r="FL28" s="108" t="str">
        <f t="shared" si="28"/>
        <v/>
      </c>
      <c r="FM28" s="24" t="str">
        <f t="shared" si="51"/>
        <v/>
      </c>
      <c r="FN28" s="108" t="str">
        <f t="shared" si="29"/>
        <v/>
      </c>
      <c r="FO28" s="24" t="str">
        <f t="shared" si="52"/>
        <v/>
      </c>
      <c r="FP28" s="108" t="str">
        <f t="shared" si="30"/>
        <v/>
      </c>
      <c r="FQ28" s="24" t="str">
        <f t="shared" si="53"/>
        <v/>
      </c>
      <c r="FR28" s="108" t="str">
        <f t="shared" si="31"/>
        <v/>
      </c>
      <c r="FS28" s="24" t="str">
        <f t="shared" si="54"/>
        <v/>
      </c>
      <c r="FT28" s="108" t="str">
        <f t="shared" si="32"/>
        <v/>
      </c>
      <c r="FU28" s="24" t="str">
        <f t="shared" si="55"/>
        <v/>
      </c>
      <c r="FV28" s="108" t="str">
        <f t="shared" si="33"/>
        <v/>
      </c>
      <c r="FW28" s="24" t="str">
        <f t="shared" si="56"/>
        <v/>
      </c>
      <c r="FX28" s="108" t="str">
        <f t="shared" si="34"/>
        <v/>
      </c>
      <c r="FY28" s="24" t="str">
        <f t="shared" si="57"/>
        <v/>
      </c>
      <c r="FZ28" s="108" t="str">
        <f t="shared" si="35"/>
        <v/>
      </c>
      <c r="GA28" s="24" t="str">
        <f t="shared" si="58"/>
        <v/>
      </c>
      <c r="GB28" s="108" t="str">
        <f t="shared" si="59"/>
        <v/>
      </c>
      <c r="GC28" s="74" t="str">
        <f t="shared" si="71"/>
        <v/>
      </c>
      <c r="GD28" s="108" t="str">
        <f>IF(เกณฑ์!F$20="Mode",GQ28,IF(เกณฑ์!F$20="ร้อยละ",GR28,""))</f>
        <v/>
      </c>
      <c r="GE28" s="108" t="str">
        <f t="shared" si="60"/>
        <v/>
      </c>
      <c r="GF28" s="72"/>
      <c r="GI28" s="51" t="str">
        <f t="shared" si="61"/>
        <v/>
      </c>
      <c r="GJ28" s="51" t="str">
        <f t="shared" si="62"/>
        <v/>
      </c>
      <c r="GK28" s="51" t="str">
        <f t="shared" si="63"/>
        <v/>
      </c>
      <c r="GL28" s="51" t="str">
        <f t="shared" si="64"/>
        <v/>
      </c>
      <c r="GM28" s="51" t="str">
        <f t="shared" si="65"/>
        <v/>
      </c>
      <c r="GN28" s="51" t="str">
        <f t="shared" si="66"/>
        <v/>
      </c>
      <c r="GO28" s="51" t="str">
        <f t="shared" si="67"/>
        <v/>
      </c>
      <c r="GP28" s="51" t="str">
        <f t="shared" si="68"/>
        <v/>
      </c>
      <c r="GQ28" s="51" t="str">
        <f>'06-1'!I28</f>
        <v/>
      </c>
      <c r="GR28" s="51" t="str">
        <f t="shared" si="36"/>
        <v/>
      </c>
    </row>
    <row r="29" spans="1:200" s="26" customFormat="1" ht="15.95" customHeight="1">
      <c r="A29" s="51">
        <v>24</v>
      </c>
      <c r="B29" s="23">
        <f>คะแนนสอบ!C29</f>
        <v>0</v>
      </c>
      <c r="C29" s="38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4" t="str">
        <f t="shared" si="69"/>
        <v/>
      </c>
      <c r="M29" s="108" t="str">
        <f t="shared" si="0"/>
        <v/>
      </c>
      <c r="N29" s="108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4" t="str">
        <f t="shared" si="70"/>
        <v/>
      </c>
      <c r="X29" s="108" t="str">
        <f t="shared" si="2"/>
        <v/>
      </c>
      <c r="Y29" s="108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4" t="str">
        <f t="shared" si="37"/>
        <v/>
      </c>
      <c r="AI29" s="108" t="str">
        <f t="shared" si="4"/>
        <v/>
      </c>
      <c r="AJ29" s="108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4" t="str">
        <f t="shared" si="38"/>
        <v/>
      </c>
      <c r="AT29" s="108" t="str">
        <f t="shared" si="6"/>
        <v/>
      </c>
      <c r="AU29" s="108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4" t="str">
        <f t="shared" si="39"/>
        <v/>
      </c>
      <c r="BE29" s="108" t="str">
        <f t="shared" si="8"/>
        <v/>
      </c>
      <c r="BF29" s="108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4" t="str">
        <f t="shared" si="40"/>
        <v/>
      </c>
      <c r="BP29" s="108" t="str">
        <f t="shared" si="10"/>
        <v/>
      </c>
      <c r="BQ29" s="108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4" t="str">
        <f t="shared" si="41"/>
        <v/>
      </c>
      <c r="CA29" s="108" t="str">
        <f t="shared" si="12"/>
        <v/>
      </c>
      <c r="CB29" s="108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4" t="str">
        <f t="shared" si="42"/>
        <v/>
      </c>
      <c r="CL29" s="108" t="str">
        <f t="shared" si="14"/>
        <v/>
      </c>
      <c r="CM29" s="108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4" t="str">
        <f t="shared" si="43"/>
        <v/>
      </c>
      <c r="CW29" s="108" t="str">
        <f t="shared" si="16"/>
        <v/>
      </c>
      <c r="CX29" s="108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4" t="str">
        <f t="shared" si="44"/>
        <v/>
      </c>
      <c r="DH29" s="108" t="str">
        <f t="shared" si="45"/>
        <v/>
      </c>
      <c r="DI29" s="108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4" t="str">
        <f t="shared" si="46"/>
        <v/>
      </c>
      <c r="DS29" s="108" t="str">
        <f t="shared" si="19"/>
        <v/>
      </c>
      <c r="DT29" s="108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4" t="str">
        <f t="shared" si="47"/>
        <v/>
      </c>
      <c r="ED29" s="108" t="str">
        <f t="shared" si="21"/>
        <v/>
      </c>
      <c r="EE29" s="108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4" t="str">
        <f t="shared" si="48"/>
        <v/>
      </c>
      <c r="EO29" s="108" t="str">
        <f t="shared" si="23"/>
        <v/>
      </c>
      <c r="EP29" s="108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4" t="str">
        <f t="shared" si="49"/>
        <v/>
      </c>
      <c r="EZ29" s="108" t="str">
        <f t="shared" si="25"/>
        <v/>
      </c>
      <c r="FA29" s="108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4" t="str">
        <f t="shared" si="50"/>
        <v/>
      </c>
      <c r="FK29" s="108" t="str">
        <f t="shared" si="27"/>
        <v/>
      </c>
      <c r="FL29" s="108" t="str">
        <f t="shared" si="28"/>
        <v/>
      </c>
      <c r="FM29" s="24" t="str">
        <f t="shared" si="51"/>
        <v/>
      </c>
      <c r="FN29" s="108" t="str">
        <f t="shared" si="29"/>
        <v/>
      </c>
      <c r="FO29" s="24" t="str">
        <f t="shared" si="52"/>
        <v/>
      </c>
      <c r="FP29" s="108" t="str">
        <f t="shared" si="30"/>
        <v/>
      </c>
      <c r="FQ29" s="24" t="str">
        <f t="shared" si="53"/>
        <v/>
      </c>
      <c r="FR29" s="108" t="str">
        <f t="shared" si="31"/>
        <v/>
      </c>
      <c r="FS29" s="24" t="str">
        <f t="shared" si="54"/>
        <v/>
      </c>
      <c r="FT29" s="108" t="str">
        <f t="shared" si="32"/>
        <v/>
      </c>
      <c r="FU29" s="24" t="str">
        <f t="shared" si="55"/>
        <v/>
      </c>
      <c r="FV29" s="108" t="str">
        <f t="shared" si="33"/>
        <v/>
      </c>
      <c r="FW29" s="24" t="str">
        <f t="shared" si="56"/>
        <v/>
      </c>
      <c r="FX29" s="108" t="str">
        <f t="shared" si="34"/>
        <v/>
      </c>
      <c r="FY29" s="24" t="str">
        <f t="shared" si="57"/>
        <v/>
      </c>
      <c r="FZ29" s="108" t="str">
        <f t="shared" si="35"/>
        <v/>
      </c>
      <c r="GA29" s="24" t="str">
        <f t="shared" si="58"/>
        <v/>
      </c>
      <c r="GB29" s="108" t="str">
        <f t="shared" si="59"/>
        <v/>
      </c>
      <c r="GC29" s="74" t="str">
        <f t="shared" si="71"/>
        <v/>
      </c>
      <c r="GD29" s="108" t="str">
        <f>IF(เกณฑ์!F$20="Mode",GQ29,IF(เกณฑ์!F$20="ร้อยละ",GR29,""))</f>
        <v/>
      </c>
      <c r="GE29" s="108" t="str">
        <f t="shared" si="60"/>
        <v/>
      </c>
      <c r="GF29" s="72"/>
      <c r="GI29" s="51" t="str">
        <f t="shared" si="61"/>
        <v/>
      </c>
      <c r="GJ29" s="51" t="str">
        <f t="shared" si="62"/>
        <v/>
      </c>
      <c r="GK29" s="51" t="str">
        <f t="shared" si="63"/>
        <v/>
      </c>
      <c r="GL29" s="51" t="str">
        <f t="shared" si="64"/>
        <v/>
      </c>
      <c r="GM29" s="51" t="str">
        <f t="shared" si="65"/>
        <v/>
      </c>
      <c r="GN29" s="51" t="str">
        <f t="shared" si="66"/>
        <v/>
      </c>
      <c r="GO29" s="51" t="str">
        <f t="shared" si="67"/>
        <v/>
      </c>
      <c r="GP29" s="51" t="str">
        <f t="shared" si="68"/>
        <v/>
      </c>
      <c r="GQ29" s="51" t="str">
        <f>'06-1'!I29</f>
        <v/>
      </c>
      <c r="GR29" s="51" t="str">
        <f t="shared" si="36"/>
        <v/>
      </c>
    </row>
    <row r="30" spans="1:200" s="26" customFormat="1" ht="15.95" customHeight="1">
      <c r="A30" s="51">
        <v>25</v>
      </c>
      <c r="B30" s="23">
        <f>คะแนนสอบ!C30</f>
        <v>0</v>
      </c>
      <c r="C30" s="38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4" t="str">
        <f t="shared" si="69"/>
        <v/>
      </c>
      <c r="M30" s="108" t="str">
        <f t="shared" si="0"/>
        <v/>
      </c>
      <c r="N30" s="108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4" t="str">
        <f t="shared" si="70"/>
        <v/>
      </c>
      <c r="X30" s="108" t="str">
        <f t="shared" si="2"/>
        <v/>
      </c>
      <c r="Y30" s="108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4" t="str">
        <f t="shared" si="37"/>
        <v/>
      </c>
      <c r="AI30" s="108" t="str">
        <f t="shared" si="4"/>
        <v/>
      </c>
      <c r="AJ30" s="108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4" t="str">
        <f t="shared" si="38"/>
        <v/>
      </c>
      <c r="AT30" s="108" t="str">
        <f t="shared" si="6"/>
        <v/>
      </c>
      <c r="AU30" s="108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4" t="str">
        <f t="shared" si="39"/>
        <v/>
      </c>
      <c r="BE30" s="108" t="str">
        <f t="shared" si="8"/>
        <v/>
      </c>
      <c r="BF30" s="108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4" t="str">
        <f t="shared" si="40"/>
        <v/>
      </c>
      <c r="BP30" s="108" t="str">
        <f t="shared" si="10"/>
        <v/>
      </c>
      <c r="BQ30" s="108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4" t="str">
        <f t="shared" si="41"/>
        <v/>
      </c>
      <c r="CA30" s="108" t="str">
        <f t="shared" si="12"/>
        <v/>
      </c>
      <c r="CB30" s="108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4" t="str">
        <f t="shared" si="42"/>
        <v/>
      </c>
      <c r="CL30" s="108" t="str">
        <f t="shared" si="14"/>
        <v/>
      </c>
      <c r="CM30" s="108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4" t="str">
        <f t="shared" si="43"/>
        <v/>
      </c>
      <c r="CW30" s="108" t="str">
        <f t="shared" si="16"/>
        <v/>
      </c>
      <c r="CX30" s="108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4" t="str">
        <f t="shared" si="44"/>
        <v/>
      </c>
      <c r="DH30" s="108" t="str">
        <f t="shared" si="45"/>
        <v/>
      </c>
      <c r="DI30" s="108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4" t="str">
        <f t="shared" si="46"/>
        <v/>
      </c>
      <c r="DS30" s="108" t="str">
        <f t="shared" si="19"/>
        <v/>
      </c>
      <c r="DT30" s="108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4" t="str">
        <f t="shared" si="47"/>
        <v/>
      </c>
      <c r="ED30" s="108" t="str">
        <f t="shared" si="21"/>
        <v/>
      </c>
      <c r="EE30" s="108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4" t="str">
        <f t="shared" si="48"/>
        <v/>
      </c>
      <c r="EO30" s="108" t="str">
        <f t="shared" si="23"/>
        <v/>
      </c>
      <c r="EP30" s="108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4" t="str">
        <f t="shared" si="49"/>
        <v/>
      </c>
      <c r="EZ30" s="108" t="str">
        <f t="shared" si="25"/>
        <v/>
      </c>
      <c r="FA30" s="108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4" t="str">
        <f t="shared" si="50"/>
        <v/>
      </c>
      <c r="FK30" s="108" t="str">
        <f t="shared" si="27"/>
        <v/>
      </c>
      <c r="FL30" s="108" t="str">
        <f t="shared" si="28"/>
        <v/>
      </c>
      <c r="FM30" s="24" t="str">
        <f t="shared" si="51"/>
        <v/>
      </c>
      <c r="FN30" s="108" t="str">
        <f t="shared" si="29"/>
        <v/>
      </c>
      <c r="FO30" s="24" t="str">
        <f t="shared" si="52"/>
        <v/>
      </c>
      <c r="FP30" s="108" t="str">
        <f t="shared" si="30"/>
        <v/>
      </c>
      <c r="FQ30" s="24" t="str">
        <f t="shared" si="53"/>
        <v/>
      </c>
      <c r="FR30" s="108" t="str">
        <f t="shared" si="31"/>
        <v/>
      </c>
      <c r="FS30" s="24" t="str">
        <f t="shared" si="54"/>
        <v/>
      </c>
      <c r="FT30" s="108" t="str">
        <f t="shared" si="32"/>
        <v/>
      </c>
      <c r="FU30" s="24" t="str">
        <f t="shared" si="55"/>
        <v/>
      </c>
      <c r="FV30" s="108" t="str">
        <f t="shared" si="33"/>
        <v/>
      </c>
      <c r="FW30" s="24" t="str">
        <f t="shared" si="56"/>
        <v/>
      </c>
      <c r="FX30" s="108" t="str">
        <f t="shared" si="34"/>
        <v/>
      </c>
      <c r="FY30" s="24" t="str">
        <f t="shared" si="57"/>
        <v/>
      </c>
      <c r="FZ30" s="108" t="str">
        <f t="shared" si="35"/>
        <v/>
      </c>
      <c r="GA30" s="24" t="str">
        <f t="shared" si="58"/>
        <v/>
      </c>
      <c r="GB30" s="108" t="str">
        <f t="shared" si="59"/>
        <v/>
      </c>
      <c r="GC30" s="74" t="str">
        <f t="shared" si="71"/>
        <v/>
      </c>
      <c r="GD30" s="108" t="str">
        <f>IF(เกณฑ์!F$20="Mode",GQ30,IF(เกณฑ์!F$20="ร้อยละ",GR30,""))</f>
        <v/>
      </c>
      <c r="GE30" s="108" t="str">
        <f t="shared" si="60"/>
        <v/>
      </c>
      <c r="GF30" s="72"/>
      <c r="GI30" s="51" t="str">
        <f t="shared" si="61"/>
        <v/>
      </c>
      <c r="GJ30" s="51" t="str">
        <f t="shared" si="62"/>
        <v/>
      </c>
      <c r="GK30" s="51" t="str">
        <f t="shared" si="63"/>
        <v/>
      </c>
      <c r="GL30" s="51" t="str">
        <f t="shared" si="64"/>
        <v/>
      </c>
      <c r="GM30" s="51" t="str">
        <f t="shared" si="65"/>
        <v/>
      </c>
      <c r="GN30" s="51" t="str">
        <f t="shared" si="66"/>
        <v/>
      </c>
      <c r="GO30" s="51" t="str">
        <f t="shared" si="67"/>
        <v/>
      </c>
      <c r="GP30" s="51" t="str">
        <f t="shared" si="68"/>
        <v/>
      </c>
      <c r="GQ30" s="51" t="str">
        <f>'06-1'!I30</f>
        <v/>
      </c>
      <c r="GR30" s="51" t="str">
        <f t="shared" si="36"/>
        <v/>
      </c>
    </row>
    <row r="31" spans="1:200" s="26" customFormat="1" ht="15.95" customHeight="1">
      <c r="A31" s="51">
        <v>26</v>
      </c>
      <c r="B31" s="23">
        <f>คะแนนสอบ!C31</f>
        <v>0</v>
      </c>
      <c r="C31" s="38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4" t="str">
        <f t="shared" si="69"/>
        <v/>
      </c>
      <c r="M31" s="108" t="str">
        <f t="shared" si="0"/>
        <v/>
      </c>
      <c r="N31" s="108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4" t="str">
        <f t="shared" si="70"/>
        <v/>
      </c>
      <c r="X31" s="108" t="str">
        <f t="shared" si="2"/>
        <v/>
      </c>
      <c r="Y31" s="108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4" t="str">
        <f t="shared" si="37"/>
        <v/>
      </c>
      <c r="AI31" s="108" t="str">
        <f t="shared" si="4"/>
        <v/>
      </c>
      <c r="AJ31" s="108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4" t="str">
        <f t="shared" si="38"/>
        <v/>
      </c>
      <c r="AT31" s="108" t="str">
        <f t="shared" si="6"/>
        <v/>
      </c>
      <c r="AU31" s="108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4" t="str">
        <f t="shared" si="39"/>
        <v/>
      </c>
      <c r="BE31" s="108" t="str">
        <f t="shared" si="8"/>
        <v/>
      </c>
      <c r="BF31" s="108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4" t="str">
        <f t="shared" si="40"/>
        <v/>
      </c>
      <c r="BP31" s="108" t="str">
        <f t="shared" si="10"/>
        <v/>
      </c>
      <c r="BQ31" s="108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4" t="str">
        <f t="shared" si="41"/>
        <v/>
      </c>
      <c r="CA31" s="108" t="str">
        <f t="shared" si="12"/>
        <v/>
      </c>
      <c r="CB31" s="108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4" t="str">
        <f t="shared" si="42"/>
        <v/>
      </c>
      <c r="CL31" s="108" t="str">
        <f t="shared" si="14"/>
        <v/>
      </c>
      <c r="CM31" s="108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4" t="str">
        <f t="shared" si="43"/>
        <v/>
      </c>
      <c r="CW31" s="108" t="str">
        <f t="shared" si="16"/>
        <v/>
      </c>
      <c r="CX31" s="108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4" t="str">
        <f t="shared" si="44"/>
        <v/>
      </c>
      <c r="DH31" s="108" t="str">
        <f t="shared" si="45"/>
        <v/>
      </c>
      <c r="DI31" s="108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4" t="str">
        <f t="shared" si="46"/>
        <v/>
      </c>
      <c r="DS31" s="108" t="str">
        <f t="shared" si="19"/>
        <v/>
      </c>
      <c r="DT31" s="108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4" t="str">
        <f t="shared" si="47"/>
        <v/>
      </c>
      <c r="ED31" s="108" t="str">
        <f t="shared" si="21"/>
        <v/>
      </c>
      <c r="EE31" s="108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4" t="str">
        <f t="shared" si="48"/>
        <v/>
      </c>
      <c r="EO31" s="108" t="str">
        <f t="shared" si="23"/>
        <v/>
      </c>
      <c r="EP31" s="108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4" t="str">
        <f t="shared" si="49"/>
        <v/>
      </c>
      <c r="EZ31" s="108" t="str">
        <f t="shared" si="25"/>
        <v/>
      </c>
      <c r="FA31" s="108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4" t="str">
        <f t="shared" si="50"/>
        <v/>
      </c>
      <c r="FK31" s="108" t="str">
        <f t="shared" si="27"/>
        <v/>
      </c>
      <c r="FL31" s="108" t="str">
        <f t="shared" si="28"/>
        <v/>
      </c>
      <c r="FM31" s="24" t="str">
        <f t="shared" si="51"/>
        <v/>
      </c>
      <c r="FN31" s="108" t="str">
        <f t="shared" si="29"/>
        <v/>
      </c>
      <c r="FO31" s="24" t="str">
        <f t="shared" si="52"/>
        <v/>
      </c>
      <c r="FP31" s="108" t="str">
        <f t="shared" si="30"/>
        <v/>
      </c>
      <c r="FQ31" s="24" t="str">
        <f t="shared" si="53"/>
        <v/>
      </c>
      <c r="FR31" s="108" t="str">
        <f t="shared" si="31"/>
        <v/>
      </c>
      <c r="FS31" s="24" t="str">
        <f t="shared" si="54"/>
        <v/>
      </c>
      <c r="FT31" s="108" t="str">
        <f t="shared" si="32"/>
        <v/>
      </c>
      <c r="FU31" s="24" t="str">
        <f t="shared" si="55"/>
        <v/>
      </c>
      <c r="FV31" s="108" t="str">
        <f t="shared" si="33"/>
        <v/>
      </c>
      <c r="FW31" s="24" t="str">
        <f t="shared" si="56"/>
        <v/>
      </c>
      <c r="FX31" s="108" t="str">
        <f t="shared" si="34"/>
        <v/>
      </c>
      <c r="FY31" s="24" t="str">
        <f t="shared" si="57"/>
        <v/>
      </c>
      <c r="FZ31" s="108" t="str">
        <f t="shared" si="35"/>
        <v/>
      </c>
      <c r="GA31" s="24" t="str">
        <f t="shared" si="58"/>
        <v/>
      </c>
      <c r="GB31" s="108" t="str">
        <f t="shared" si="59"/>
        <v/>
      </c>
      <c r="GC31" s="74" t="str">
        <f t="shared" si="71"/>
        <v/>
      </c>
      <c r="GD31" s="108" t="str">
        <f>IF(เกณฑ์!F$20="Mode",GQ31,IF(เกณฑ์!F$20="ร้อยละ",GR31,""))</f>
        <v/>
      </c>
      <c r="GE31" s="108" t="str">
        <f t="shared" si="60"/>
        <v/>
      </c>
      <c r="GF31" s="72"/>
      <c r="GI31" s="51" t="str">
        <f t="shared" si="61"/>
        <v/>
      </c>
      <c r="GJ31" s="51" t="str">
        <f t="shared" si="62"/>
        <v/>
      </c>
      <c r="GK31" s="51" t="str">
        <f t="shared" si="63"/>
        <v/>
      </c>
      <c r="GL31" s="51" t="str">
        <f t="shared" si="64"/>
        <v/>
      </c>
      <c r="GM31" s="51" t="str">
        <f t="shared" si="65"/>
        <v/>
      </c>
      <c r="GN31" s="51" t="str">
        <f t="shared" si="66"/>
        <v/>
      </c>
      <c r="GO31" s="51" t="str">
        <f t="shared" si="67"/>
        <v/>
      </c>
      <c r="GP31" s="51" t="str">
        <f t="shared" si="68"/>
        <v/>
      </c>
      <c r="GQ31" s="51" t="str">
        <f>'06-1'!I31</f>
        <v/>
      </c>
      <c r="GR31" s="51" t="str">
        <f t="shared" si="36"/>
        <v/>
      </c>
    </row>
    <row r="32" spans="1:200" s="26" customFormat="1" ht="15.95" customHeight="1">
      <c r="A32" s="51">
        <v>27</v>
      </c>
      <c r="B32" s="23">
        <f>คะแนนสอบ!C32</f>
        <v>0</v>
      </c>
      <c r="C32" s="38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4" t="str">
        <f t="shared" si="69"/>
        <v/>
      </c>
      <c r="M32" s="108" t="str">
        <f t="shared" si="0"/>
        <v/>
      </c>
      <c r="N32" s="108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4" t="str">
        <f t="shared" si="70"/>
        <v/>
      </c>
      <c r="X32" s="108" t="str">
        <f t="shared" si="2"/>
        <v/>
      </c>
      <c r="Y32" s="108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4" t="str">
        <f t="shared" si="37"/>
        <v/>
      </c>
      <c r="AI32" s="108" t="str">
        <f t="shared" si="4"/>
        <v/>
      </c>
      <c r="AJ32" s="108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4" t="str">
        <f t="shared" si="38"/>
        <v/>
      </c>
      <c r="AT32" s="108" t="str">
        <f t="shared" si="6"/>
        <v/>
      </c>
      <c r="AU32" s="108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4" t="str">
        <f t="shared" si="39"/>
        <v/>
      </c>
      <c r="BE32" s="108" t="str">
        <f t="shared" si="8"/>
        <v/>
      </c>
      <c r="BF32" s="108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4" t="str">
        <f t="shared" si="40"/>
        <v/>
      </c>
      <c r="BP32" s="108" t="str">
        <f t="shared" si="10"/>
        <v/>
      </c>
      <c r="BQ32" s="108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4" t="str">
        <f t="shared" si="41"/>
        <v/>
      </c>
      <c r="CA32" s="108" t="str">
        <f t="shared" si="12"/>
        <v/>
      </c>
      <c r="CB32" s="108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4" t="str">
        <f t="shared" si="42"/>
        <v/>
      </c>
      <c r="CL32" s="108" t="str">
        <f t="shared" si="14"/>
        <v/>
      </c>
      <c r="CM32" s="108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4" t="str">
        <f t="shared" si="43"/>
        <v/>
      </c>
      <c r="CW32" s="108" t="str">
        <f t="shared" si="16"/>
        <v/>
      </c>
      <c r="CX32" s="108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4" t="str">
        <f t="shared" si="44"/>
        <v/>
      </c>
      <c r="DH32" s="108" t="str">
        <f t="shared" si="45"/>
        <v/>
      </c>
      <c r="DI32" s="108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4" t="str">
        <f t="shared" si="46"/>
        <v/>
      </c>
      <c r="DS32" s="108" t="str">
        <f t="shared" si="19"/>
        <v/>
      </c>
      <c r="DT32" s="108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4" t="str">
        <f t="shared" si="47"/>
        <v/>
      </c>
      <c r="ED32" s="108" t="str">
        <f t="shared" si="21"/>
        <v/>
      </c>
      <c r="EE32" s="108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4" t="str">
        <f t="shared" si="48"/>
        <v/>
      </c>
      <c r="EO32" s="108" t="str">
        <f t="shared" si="23"/>
        <v/>
      </c>
      <c r="EP32" s="108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4" t="str">
        <f t="shared" si="49"/>
        <v/>
      </c>
      <c r="EZ32" s="108" t="str">
        <f t="shared" si="25"/>
        <v/>
      </c>
      <c r="FA32" s="108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4" t="str">
        <f t="shared" si="50"/>
        <v/>
      </c>
      <c r="FK32" s="108" t="str">
        <f t="shared" si="27"/>
        <v/>
      </c>
      <c r="FL32" s="108" t="str">
        <f t="shared" si="28"/>
        <v/>
      </c>
      <c r="FM32" s="24" t="str">
        <f t="shared" si="51"/>
        <v/>
      </c>
      <c r="FN32" s="108" t="str">
        <f t="shared" si="29"/>
        <v/>
      </c>
      <c r="FO32" s="24" t="str">
        <f t="shared" si="52"/>
        <v/>
      </c>
      <c r="FP32" s="108" t="str">
        <f t="shared" si="30"/>
        <v/>
      </c>
      <c r="FQ32" s="24" t="str">
        <f t="shared" si="53"/>
        <v/>
      </c>
      <c r="FR32" s="108" t="str">
        <f t="shared" si="31"/>
        <v/>
      </c>
      <c r="FS32" s="24" t="str">
        <f t="shared" si="54"/>
        <v/>
      </c>
      <c r="FT32" s="108" t="str">
        <f t="shared" si="32"/>
        <v/>
      </c>
      <c r="FU32" s="24" t="str">
        <f t="shared" si="55"/>
        <v/>
      </c>
      <c r="FV32" s="108" t="str">
        <f t="shared" si="33"/>
        <v/>
      </c>
      <c r="FW32" s="24" t="str">
        <f t="shared" si="56"/>
        <v/>
      </c>
      <c r="FX32" s="108" t="str">
        <f t="shared" si="34"/>
        <v/>
      </c>
      <c r="FY32" s="24" t="str">
        <f t="shared" si="57"/>
        <v/>
      </c>
      <c r="FZ32" s="108" t="str">
        <f t="shared" si="35"/>
        <v/>
      </c>
      <c r="GA32" s="24" t="str">
        <f t="shared" si="58"/>
        <v/>
      </c>
      <c r="GB32" s="108" t="str">
        <f t="shared" si="59"/>
        <v/>
      </c>
      <c r="GC32" s="74" t="str">
        <f t="shared" si="71"/>
        <v/>
      </c>
      <c r="GD32" s="108" t="str">
        <f>IF(เกณฑ์!F$20="Mode",GQ32,IF(เกณฑ์!F$20="ร้อยละ",GR32,""))</f>
        <v/>
      </c>
      <c r="GE32" s="108" t="str">
        <f t="shared" si="60"/>
        <v/>
      </c>
      <c r="GF32" s="72"/>
      <c r="GI32" s="51" t="str">
        <f t="shared" si="61"/>
        <v/>
      </c>
      <c r="GJ32" s="51" t="str">
        <f t="shared" si="62"/>
        <v/>
      </c>
      <c r="GK32" s="51" t="str">
        <f t="shared" si="63"/>
        <v/>
      </c>
      <c r="GL32" s="51" t="str">
        <f t="shared" si="64"/>
        <v/>
      </c>
      <c r="GM32" s="51" t="str">
        <f t="shared" si="65"/>
        <v/>
      </c>
      <c r="GN32" s="51" t="str">
        <f t="shared" si="66"/>
        <v/>
      </c>
      <c r="GO32" s="51" t="str">
        <f t="shared" si="67"/>
        <v/>
      </c>
      <c r="GP32" s="51" t="str">
        <f t="shared" si="68"/>
        <v/>
      </c>
      <c r="GQ32" s="51" t="str">
        <f>'06-1'!I32</f>
        <v/>
      </c>
      <c r="GR32" s="51" t="str">
        <f t="shared" si="36"/>
        <v/>
      </c>
    </row>
    <row r="33" spans="1:200" s="26" customFormat="1" ht="15.95" customHeight="1">
      <c r="A33" s="51">
        <v>28</v>
      </c>
      <c r="B33" s="23">
        <f>คะแนนสอบ!C33</f>
        <v>0</v>
      </c>
      <c r="C33" s="38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4" t="str">
        <f t="shared" si="69"/>
        <v/>
      </c>
      <c r="M33" s="108" t="str">
        <f t="shared" si="0"/>
        <v/>
      </c>
      <c r="N33" s="108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4" t="str">
        <f t="shared" si="70"/>
        <v/>
      </c>
      <c r="X33" s="108" t="str">
        <f t="shared" si="2"/>
        <v/>
      </c>
      <c r="Y33" s="108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4" t="str">
        <f t="shared" si="37"/>
        <v/>
      </c>
      <c r="AI33" s="108" t="str">
        <f t="shared" si="4"/>
        <v/>
      </c>
      <c r="AJ33" s="108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4" t="str">
        <f t="shared" si="38"/>
        <v/>
      </c>
      <c r="AT33" s="108" t="str">
        <f t="shared" si="6"/>
        <v/>
      </c>
      <c r="AU33" s="108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4" t="str">
        <f t="shared" si="39"/>
        <v/>
      </c>
      <c r="BE33" s="108" t="str">
        <f t="shared" si="8"/>
        <v/>
      </c>
      <c r="BF33" s="108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4" t="str">
        <f t="shared" si="40"/>
        <v/>
      </c>
      <c r="BP33" s="108" t="str">
        <f t="shared" si="10"/>
        <v/>
      </c>
      <c r="BQ33" s="108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4" t="str">
        <f t="shared" si="41"/>
        <v/>
      </c>
      <c r="CA33" s="108" t="str">
        <f t="shared" si="12"/>
        <v/>
      </c>
      <c r="CB33" s="108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4" t="str">
        <f t="shared" si="42"/>
        <v/>
      </c>
      <c r="CL33" s="108" t="str">
        <f t="shared" si="14"/>
        <v/>
      </c>
      <c r="CM33" s="108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4" t="str">
        <f t="shared" si="43"/>
        <v/>
      </c>
      <c r="CW33" s="108" t="str">
        <f t="shared" si="16"/>
        <v/>
      </c>
      <c r="CX33" s="108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4" t="str">
        <f t="shared" si="44"/>
        <v/>
      </c>
      <c r="DH33" s="108" t="str">
        <f t="shared" si="45"/>
        <v/>
      </c>
      <c r="DI33" s="108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4" t="str">
        <f t="shared" si="46"/>
        <v/>
      </c>
      <c r="DS33" s="108" t="str">
        <f t="shared" si="19"/>
        <v/>
      </c>
      <c r="DT33" s="108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4" t="str">
        <f t="shared" si="47"/>
        <v/>
      </c>
      <c r="ED33" s="108" t="str">
        <f t="shared" si="21"/>
        <v/>
      </c>
      <c r="EE33" s="108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4" t="str">
        <f t="shared" si="48"/>
        <v/>
      </c>
      <c r="EO33" s="108" t="str">
        <f t="shared" si="23"/>
        <v/>
      </c>
      <c r="EP33" s="108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4" t="str">
        <f t="shared" si="49"/>
        <v/>
      </c>
      <c r="EZ33" s="108" t="str">
        <f t="shared" si="25"/>
        <v/>
      </c>
      <c r="FA33" s="108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4" t="str">
        <f t="shared" si="50"/>
        <v/>
      </c>
      <c r="FK33" s="108" t="str">
        <f t="shared" si="27"/>
        <v/>
      </c>
      <c r="FL33" s="108" t="str">
        <f t="shared" si="28"/>
        <v/>
      </c>
      <c r="FM33" s="24" t="str">
        <f t="shared" si="51"/>
        <v/>
      </c>
      <c r="FN33" s="108" t="str">
        <f t="shared" si="29"/>
        <v/>
      </c>
      <c r="FO33" s="24" t="str">
        <f t="shared" si="52"/>
        <v/>
      </c>
      <c r="FP33" s="108" t="str">
        <f t="shared" si="30"/>
        <v/>
      </c>
      <c r="FQ33" s="24" t="str">
        <f t="shared" si="53"/>
        <v/>
      </c>
      <c r="FR33" s="108" t="str">
        <f t="shared" si="31"/>
        <v/>
      </c>
      <c r="FS33" s="24" t="str">
        <f t="shared" si="54"/>
        <v/>
      </c>
      <c r="FT33" s="108" t="str">
        <f t="shared" si="32"/>
        <v/>
      </c>
      <c r="FU33" s="24" t="str">
        <f t="shared" si="55"/>
        <v/>
      </c>
      <c r="FV33" s="108" t="str">
        <f t="shared" si="33"/>
        <v/>
      </c>
      <c r="FW33" s="24" t="str">
        <f t="shared" si="56"/>
        <v/>
      </c>
      <c r="FX33" s="108" t="str">
        <f t="shared" si="34"/>
        <v/>
      </c>
      <c r="FY33" s="24" t="str">
        <f t="shared" si="57"/>
        <v/>
      </c>
      <c r="FZ33" s="108" t="str">
        <f t="shared" si="35"/>
        <v/>
      </c>
      <c r="GA33" s="24" t="str">
        <f t="shared" si="58"/>
        <v/>
      </c>
      <c r="GB33" s="108" t="str">
        <f t="shared" si="59"/>
        <v/>
      </c>
      <c r="GC33" s="74" t="str">
        <f t="shared" si="71"/>
        <v/>
      </c>
      <c r="GD33" s="108" t="str">
        <f>IF(เกณฑ์!F$20="Mode",GQ33,IF(เกณฑ์!F$20="ร้อยละ",GR33,""))</f>
        <v/>
      </c>
      <c r="GE33" s="108" t="str">
        <f t="shared" si="60"/>
        <v/>
      </c>
      <c r="GF33" s="72"/>
      <c r="GI33" s="51" t="str">
        <f t="shared" si="61"/>
        <v/>
      </c>
      <c r="GJ33" s="51" t="str">
        <f t="shared" si="62"/>
        <v/>
      </c>
      <c r="GK33" s="51" t="str">
        <f t="shared" si="63"/>
        <v/>
      </c>
      <c r="GL33" s="51" t="str">
        <f t="shared" si="64"/>
        <v/>
      </c>
      <c r="GM33" s="51" t="str">
        <f t="shared" si="65"/>
        <v/>
      </c>
      <c r="GN33" s="51" t="str">
        <f t="shared" si="66"/>
        <v/>
      </c>
      <c r="GO33" s="51" t="str">
        <f t="shared" si="67"/>
        <v/>
      </c>
      <c r="GP33" s="51" t="str">
        <f t="shared" si="68"/>
        <v/>
      </c>
      <c r="GQ33" s="51" t="str">
        <f>'06-1'!I33</f>
        <v/>
      </c>
      <c r="GR33" s="51" t="str">
        <f t="shared" si="36"/>
        <v/>
      </c>
    </row>
    <row r="34" spans="1:200" s="26" customFormat="1" ht="15.95" customHeight="1">
      <c r="A34" s="51">
        <v>29</v>
      </c>
      <c r="B34" s="23">
        <f>คะแนนสอบ!C34</f>
        <v>0</v>
      </c>
      <c r="C34" s="38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4" t="str">
        <f t="shared" si="69"/>
        <v/>
      </c>
      <c r="M34" s="108" t="str">
        <f t="shared" si="0"/>
        <v/>
      </c>
      <c r="N34" s="108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4" t="str">
        <f t="shared" si="70"/>
        <v/>
      </c>
      <c r="X34" s="108" t="str">
        <f t="shared" si="2"/>
        <v/>
      </c>
      <c r="Y34" s="108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4" t="str">
        <f t="shared" si="37"/>
        <v/>
      </c>
      <c r="AI34" s="108" t="str">
        <f t="shared" si="4"/>
        <v/>
      </c>
      <c r="AJ34" s="108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4" t="str">
        <f t="shared" si="38"/>
        <v/>
      </c>
      <c r="AT34" s="108" t="str">
        <f t="shared" si="6"/>
        <v/>
      </c>
      <c r="AU34" s="108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4" t="str">
        <f t="shared" si="39"/>
        <v/>
      </c>
      <c r="BE34" s="108" t="str">
        <f t="shared" si="8"/>
        <v/>
      </c>
      <c r="BF34" s="108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4" t="str">
        <f t="shared" si="40"/>
        <v/>
      </c>
      <c r="BP34" s="108" t="str">
        <f t="shared" si="10"/>
        <v/>
      </c>
      <c r="BQ34" s="108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4" t="str">
        <f t="shared" si="41"/>
        <v/>
      </c>
      <c r="CA34" s="108" t="str">
        <f t="shared" si="12"/>
        <v/>
      </c>
      <c r="CB34" s="108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4" t="str">
        <f t="shared" si="42"/>
        <v/>
      </c>
      <c r="CL34" s="108" t="str">
        <f t="shared" si="14"/>
        <v/>
      </c>
      <c r="CM34" s="108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4" t="str">
        <f t="shared" si="43"/>
        <v/>
      </c>
      <c r="CW34" s="108" t="str">
        <f t="shared" si="16"/>
        <v/>
      </c>
      <c r="CX34" s="108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4" t="str">
        <f t="shared" si="44"/>
        <v/>
      </c>
      <c r="DH34" s="108" t="str">
        <f t="shared" si="45"/>
        <v/>
      </c>
      <c r="DI34" s="108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4" t="str">
        <f t="shared" si="46"/>
        <v/>
      </c>
      <c r="DS34" s="108" t="str">
        <f t="shared" si="19"/>
        <v/>
      </c>
      <c r="DT34" s="108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4" t="str">
        <f t="shared" si="47"/>
        <v/>
      </c>
      <c r="ED34" s="108" t="str">
        <f t="shared" si="21"/>
        <v/>
      </c>
      <c r="EE34" s="108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4" t="str">
        <f t="shared" si="48"/>
        <v/>
      </c>
      <c r="EO34" s="108" t="str">
        <f t="shared" si="23"/>
        <v/>
      </c>
      <c r="EP34" s="108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4" t="str">
        <f t="shared" si="49"/>
        <v/>
      </c>
      <c r="EZ34" s="108" t="str">
        <f t="shared" si="25"/>
        <v/>
      </c>
      <c r="FA34" s="108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4" t="str">
        <f t="shared" si="50"/>
        <v/>
      </c>
      <c r="FK34" s="108" t="str">
        <f t="shared" si="27"/>
        <v/>
      </c>
      <c r="FL34" s="108" t="str">
        <f t="shared" si="28"/>
        <v/>
      </c>
      <c r="FM34" s="24" t="str">
        <f t="shared" si="51"/>
        <v/>
      </c>
      <c r="FN34" s="108" t="str">
        <f t="shared" si="29"/>
        <v/>
      </c>
      <c r="FO34" s="24" t="str">
        <f t="shared" si="52"/>
        <v/>
      </c>
      <c r="FP34" s="108" t="str">
        <f t="shared" si="30"/>
        <v/>
      </c>
      <c r="FQ34" s="24" t="str">
        <f t="shared" si="53"/>
        <v/>
      </c>
      <c r="FR34" s="108" t="str">
        <f t="shared" si="31"/>
        <v/>
      </c>
      <c r="FS34" s="24" t="str">
        <f t="shared" si="54"/>
        <v/>
      </c>
      <c r="FT34" s="108" t="str">
        <f t="shared" si="32"/>
        <v/>
      </c>
      <c r="FU34" s="24" t="str">
        <f t="shared" si="55"/>
        <v/>
      </c>
      <c r="FV34" s="108" t="str">
        <f t="shared" si="33"/>
        <v/>
      </c>
      <c r="FW34" s="24" t="str">
        <f t="shared" si="56"/>
        <v/>
      </c>
      <c r="FX34" s="108" t="str">
        <f t="shared" si="34"/>
        <v/>
      </c>
      <c r="FY34" s="24" t="str">
        <f t="shared" si="57"/>
        <v/>
      </c>
      <c r="FZ34" s="108" t="str">
        <f t="shared" si="35"/>
        <v/>
      </c>
      <c r="GA34" s="24" t="str">
        <f t="shared" si="58"/>
        <v/>
      </c>
      <c r="GB34" s="108" t="str">
        <f t="shared" si="59"/>
        <v/>
      </c>
      <c r="GC34" s="74" t="str">
        <f t="shared" si="71"/>
        <v/>
      </c>
      <c r="GD34" s="108" t="str">
        <f>IF(เกณฑ์!F$20="Mode",GQ34,IF(เกณฑ์!F$20="ร้อยละ",GR34,""))</f>
        <v/>
      </c>
      <c r="GE34" s="108" t="str">
        <f t="shared" si="60"/>
        <v/>
      </c>
      <c r="GF34" s="72"/>
      <c r="GI34" s="51" t="str">
        <f t="shared" si="61"/>
        <v/>
      </c>
      <c r="GJ34" s="51" t="str">
        <f t="shared" si="62"/>
        <v/>
      </c>
      <c r="GK34" s="51" t="str">
        <f t="shared" si="63"/>
        <v/>
      </c>
      <c r="GL34" s="51" t="str">
        <f t="shared" si="64"/>
        <v/>
      </c>
      <c r="GM34" s="51" t="str">
        <f t="shared" si="65"/>
        <v/>
      </c>
      <c r="GN34" s="51" t="str">
        <f t="shared" si="66"/>
        <v/>
      </c>
      <c r="GO34" s="51" t="str">
        <f t="shared" si="67"/>
        <v/>
      </c>
      <c r="GP34" s="51" t="str">
        <f t="shared" si="68"/>
        <v/>
      </c>
      <c r="GQ34" s="51" t="str">
        <f>'06-1'!I34</f>
        <v/>
      </c>
      <c r="GR34" s="51" t="str">
        <f t="shared" si="36"/>
        <v/>
      </c>
    </row>
    <row r="35" spans="1:200" s="26" customFormat="1" ht="15.95" customHeight="1">
      <c r="A35" s="51">
        <v>30</v>
      </c>
      <c r="B35" s="23">
        <f>คะแนนสอบ!C35</f>
        <v>0</v>
      </c>
      <c r="C35" s="38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4" t="str">
        <f t="shared" si="69"/>
        <v/>
      </c>
      <c r="M35" s="108" t="str">
        <f t="shared" si="0"/>
        <v/>
      </c>
      <c r="N35" s="108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4" t="str">
        <f t="shared" si="70"/>
        <v/>
      </c>
      <c r="X35" s="108" t="str">
        <f t="shared" si="2"/>
        <v/>
      </c>
      <c r="Y35" s="108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4" t="str">
        <f t="shared" si="37"/>
        <v/>
      </c>
      <c r="AI35" s="108" t="str">
        <f t="shared" si="4"/>
        <v/>
      </c>
      <c r="AJ35" s="108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4" t="str">
        <f t="shared" si="38"/>
        <v/>
      </c>
      <c r="AT35" s="108" t="str">
        <f t="shared" si="6"/>
        <v/>
      </c>
      <c r="AU35" s="108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4" t="str">
        <f t="shared" si="39"/>
        <v/>
      </c>
      <c r="BE35" s="108" t="str">
        <f t="shared" si="8"/>
        <v/>
      </c>
      <c r="BF35" s="108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4" t="str">
        <f t="shared" si="40"/>
        <v/>
      </c>
      <c r="BP35" s="108" t="str">
        <f t="shared" si="10"/>
        <v/>
      </c>
      <c r="BQ35" s="108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4" t="str">
        <f t="shared" si="41"/>
        <v/>
      </c>
      <c r="CA35" s="108" t="str">
        <f t="shared" si="12"/>
        <v/>
      </c>
      <c r="CB35" s="108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4" t="str">
        <f t="shared" si="42"/>
        <v/>
      </c>
      <c r="CL35" s="108" t="str">
        <f t="shared" si="14"/>
        <v/>
      </c>
      <c r="CM35" s="108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4" t="str">
        <f t="shared" si="43"/>
        <v/>
      </c>
      <c r="CW35" s="108" t="str">
        <f t="shared" si="16"/>
        <v/>
      </c>
      <c r="CX35" s="108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4" t="str">
        <f t="shared" si="44"/>
        <v/>
      </c>
      <c r="DH35" s="108" t="str">
        <f t="shared" si="45"/>
        <v/>
      </c>
      <c r="DI35" s="108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4" t="str">
        <f t="shared" si="46"/>
        <v/>
      </c>
      <c r="DS35" s="108" t="str">
        <f t="shared" si="19"/>
        <v/>
      </c>
      <c r="DT35" s="108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4" t="str">
        <f t="shared" si="47"/>
        <v/>
      </c>
      <c r="ED35" s="108" t="str">
        <f t="shared" si="21"/>
        <v/>
      </c>
      <c r="EE35" s="108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4" t="str">
        <f t="shared" si="48"/>
        <v/>
      </c>
      <c r="EO35" s="108" t="str">
        <f t="shared" si="23"/>
        <v/>
      </c>
      <c r="EP35" s="108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4" t="str">
        <f t="shared" si="49"/>
        <v/>
      </c>
      <c r="EZ35" s="108" t="str">
        <f t="shared" si="25"/>
        <v/>
      </c>
      <c r="FA35" s="108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4" t="str">
        <f t="shared" si="50"/>
        <v/>
      </c>
      <c r="FK35" s="108" t="str">
        <f t="shared" si="27"/>
        <v/>
      </c>
      <c r="FL35" s="108" t="str">
        <f t="shared" si="28"/>
        <v/>
      </c>
      <c r="FM35" s="24" t="str">
        <f t="shared" si="51"/>
        <v/>
      </c>
      <c r="FN35" s="108" t="str">
        <f t="shared" si="29"/>
        <v/>
      </c>
      <c r="FO35" s="24" t="str">
        <f t="shared" si="52"/>
        <v/>
      </c>
      <c r="FP35" s="108" t="str">
        <f t="shared" si="30"/>
        <v/>
      </c>
      <c r="FQ35" s="24" t="str">
        <f t="shared" si="53"/>
        <v/>
      </c>
      <c r="FR35" s="108" t="str">
        <f t="shared" si="31"/>
        <v/>
      </c>
      <c r="FS35" s="24" t="str">
        <f t="shared" si="54"/>
        <v/>
      </c>
      <c r="FT35" s="108" t="str">
        <f t="shared" si="32"/>
        <v/>
      </c>
      <c r="FU35" s="24" t="str">
        <f t="shared" si="55"/>
        <v/>
      </c>
      <c r="FV35" s="108" t="str">
        <f t="shared" si="33"/>
        <v/>
      </c>
      <c r="FW35" s="24" t="str">
        <f t="shared" si="56"/>
        <v/>
      </c>
      <c r="FX35" s="108" t="str">
        <f t="shared" si="34"/>
        <v/>
      </c>
      <c r="FY35" s="24" t="str">
        <f t="shared" si="57"/>
        <v/>
      </c>
      <c r="FZ35" s="108" t="str">
        <f t="shared" si="35"/>
        <v/>
      </c>
      <c r="GA35" s="24" t="str">
        <f t="shared" si="58"/>
        <v/>
      </c>
      <c r="GB35" s="108" t="str">
        <f t="shared" si="59"/>
        <v/>
      </c>
      <c r="GC35" s="74" t="str">
        <f t="shared" si="71"/>
        <v/>
      </c>
      <c r="GD35" s="108" t="str">
        <f>IF(เกณฑ์!F$20="Mode",GQ35,IF(เกณฑ์!F$20="ร้อยละ",GR35,""))</f>
        <v/>
      </c>
      <c r="GE35" s="108" t="str">
        <f t="shared" si="60"/>
        <v/>
      </c>
      <c r="GF35" s="72"/>
      <c r="GI35" s="51" t="str">
        <f t="shared" si="61"/>
        <v/>
      </c>
      <c r="GJ35" s="51" t="str">
        <f t="shared" si="62"/>
        <v/>
      </c>
      <c r="GK35" s="51" t="str">
        <f t="shared" si="63"/>
        <v/>
      </c>
      <c r="GL35" s="51" t="str">
        <f t="shared" si="64"/>
        <v/>
      </c>
      <c r="GM35" s="51" t="str">
        <f t="shared" si="65"/>
        <v/>
      </c>
      <c r="GN35" s="51" t="str">
        <f t="shared" si="66"/>
        <v/>
      </c>
      <c r="GO35" s="51" t="str">
        <f t="shared" si="67"/>
        <v/>
      </c>
      <c r="GP35" s="51" t="str">
        <f t="shared" si="68"/>
        <v/>
      </c>
      <c r="GQ35" s="51" t="str">
        <f>'06-1'!I35</f>
        <v/>
      </c>
      <c r="GR35" s="51" t="str">
        <f t="shared" si="36"/>
        <v/>
      </c>
    </row>
    <row r="36" spans="1:200" s="26" customFormat="1" ht="15.95" customHeight="1">
      <c r="A36" s="51">
        <v>31</v>
      </c>
      <c r="B36" s="23">
        <f>คะแนนสอบ!C36</f>
        <v>0</v>
      </c>
      <c r="C36" s="38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4" t="str">
        <f t="shared" si="69"/>
        <v/>
      </c>
      <c r="M36" s="108" t="str">
        <f t="shared" si="0"/>
        <v/>
      </c>
      <c r="N36" s="108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4" t="str">
        <f t="shared" si="70"/>
        <v/>
      </c>
      <c r="X36" s="108" t="str">
        <f t="shared" si="2"/>
        <v/>
      </c>
      <c r="Y36" s="108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4" t="str">
        <f t="shared" si="37"/>
        <v/>
      </c>
      <c r="AI36" s="108" t="str">
        <f t="shared" si="4"/>
        <v/>
      </c>
      <c r="AJ36" s="108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4" t="str">
        <f t="shared" si="38"/>
        <v/>
      </c>
      <c r="AT36" s="108" t="str">
        <f t="shared" si="6"/>
        <v/>
      </c>
      <c r="AU36" s="108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4" t="str">
        <f t="shared" si="39"/>
        <v/>
      </c>
      <c r="BE36" s="108" t="str">
        <f t="shared" si="8"/>
        <v/>
      </c>
      <c r="BF36" s="108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4" t="str">
        <f t="shared" si="40"/>
        <v/>
      </c>
      <c r="BP36" s="108" t="str">
        <f t="shared" si="10"/>
        <v/>
      </c>
      <c r="BQ36" s="108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4" t="str">
        <f t="shared" si="41"/>
        <v/>
      </c>
      <c r="CA36" s="108" t="str">
        <f t="shared" si="12"/>
        <v/>
      </c>
      <c r="CB36" s="108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4" t="str">
        <f t="shared" si="42"/>
        <v/>
      </c>
      <c r="CL36" s="108" t="str">
        <f t="shared" si="14"/>
        <v/>
      </c>
      <c r="CM36" s="108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4" t="str">
        <f t="shared" si="43"/>
        <v/>
      </c>
      <c r="CW36" s="108" t="str">
        <f t="shared" si="16"/>
        <v/>
      </c>
      <c r="CX36" s="108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4" t="str">
        <f t="shared" si="44"/>
        <v/>
      </c>
      <c r="DH36" s="108" t="str">
        <f t="shared" si="45"/>
        <v/>
      </c>
      <c r="DI36" s="108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4" t="str">
        <f t="shared" si="46"/>
        <v/>
      </c>
      <c r="DS36" s="108" t="str">
        <f t="shared" si="19"/>
        <v/>
      </c>
      <c r="DT36" s="108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4" t="str">
        <f t="shared" si="47"/>
        <v/>
      </c>
      <c r="ED36" s="108" t="str">
        <f t="shared" si="21"/>
        <v/>
      </c>
      <c r="EE36" s="108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4" t="str">
        <f t="shared" si="48"/>
        <v/>
      </c>
      <c r="EO36" s="108" t="str">
        <f t="shared" si="23"/>
        <v/>
      </c>
      <c r="EP36" s="108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4" t="str">
        <f t="shared" si="49"/>
        <v/>
      </c>
      <c r="EZ36" s="108" t="str">
        <f t="shared" si="25"/>
        <v/>
      </c>
      <c r="FA36" s="108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4" t="str">
        <f t="shared" si="50"/>
        <v/>
      </c>
      <c r="FK36" s="108" t="str">
        <f t="shared" si="27"/>
        <v/>
      </c>
      <c r="FL36" s="108" t="str">
        <f t="shared" si="28"/>
        <v/>
      </c>
      <c r="FM36" s="24" t="str">
        <f t="shared" si="51"/>
        <v/>
      </c>
      <c r="FN36" s="108" t="str">
        <f t="shared" si="29"/>
        <v/>
      </c>
      <c r="FO36" s="24" t="str">
        <f t="shared" si="52"/>
        <v/>
      </c>
      <c r="FP36" s="108" t="str">
        <f t="shared" si="30"/>
        <v/>
      </c>
      <c r="FQ36" s="24" t="str">
        <f t="shared" si="53"/>
        <v/>
      </c>
      <c r="FR36" s="108" t="str">
        <f t="shared" si="31"/>
        <v/>
      </c>
      <c r="FS36" s="24" t="str">
        <f t="shared" si="54"/>
        <v/>
      </c>
      <c r="FT36" s="108" t="str">
        <f t="shared" si="32"/>
        <v/>
      </c>
      <c r="FU36" s="24" t="str">
        <f t="shared" si="55"/>
        <v/>
      </c>
      <c r="FV36" s="108" t="str">
        <f t="shared" si="33"/>
        <v/>
      </c>
      <c r="FW36" s="24" t="str">
        <f t="shared" si="56"/>
        <v/>
      </c>
      <c r="FX36" s="108" t="str">
        <f t="shared" si="34"/>
        <v/>
      </c>
      <c r="FY36" s="24" t="str">
        <f t="shared" si="57"/>
        <v/>
      </c>
      <c r="FZ36" s="108" t="str">
        <f t="shared" si="35"/>
        <v/>
      </c>
      <c r="GA36" s="24" t="str">
        <f t="shared" si="58"/>
        <v/>
      </c>
      <c r="GB36" s="108" t="str">
        <f t="shared" si="59"/>
        <v/>
      </c>
      <c r="GC36" s="74" t="str">
        <f t="shared" si="71"/>
        <v/>
      </c>
      <c r="GD36" s="108" t="str">
        <f>IF(เกณฑ์!F$20="Mode",GQ36,IF(เกณฑ์!F$20="ร้อยละ",GR36,""))</f>
        <v/>
      </c>
      <c r="GE36" s="108" t="str">
        <f t="shared" si="60"/>
        <v/>
      </c>
      <c r="GF36" s="72"/>
      <c r="GI36" s="51" t="str">
        <f t="shared" si="61"/>
        <v/>
      </c>
      <c r="GJ36" s="51" t="str">
        <f t="shared" si="62"/>
        <v/>
      </c>
      <c r="GK36" s="51" t="str">
        <f t="shared" si="63"/>
        <v/>
      </c>
      <c r="GL36" s="51" t="str">
        <f t="shared" si="64"/>
        <v/>
      </c>
      <c r="GM36" s="51" t="str">
        <f t="shared" si="65"/>
        <v/>
      </c>
      <c r="GN36" s="51" t="str">
        <f t="shared" si="66"/>
        <v/>
      </c>
      <c r="GO36" s="51" t="str">
        <f t="shared" si="67"/>
        <v/>
      </c>
      <c r="GP36" s="51" t="str">
        <f t="shared" si="68"/>
        <v/>
      </c>
      <c r="GQ36" s="51" t="str">
        <f>'06-1'!I36</f>
        <v/>
      </c>
      <c r="GR36" s="51" t="str">
        <f t="shared" si="36"/>
        <v/>
      </c>
    </row>
    <row r="37" spans="1:200" s="26" customFormat="1" ht="15.95" customHeight="1">
      <c r="A37" s="51">
        <v>32</v>
      </c>
      <c r="B37" s="23">
        <f>คะแนนสอบ!C37</f>
        <v>0</v>
      </c>
      <c r="C37" s="38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4" t="str">
        <f t="shared" si="69"/>
        <v/>
      </c>
      <c r="M37" s="108" t="str">
        <f t="shared" si="0"/>
        <v/>
      </c>
      <c r="N37" s="108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4" t="str">
        <f t="shared" si="70"/>
        <v/>
      </c>
      <c r="X37" s="108" t="str">
        <f t="shared" si="2"/>
        <v/>
      </c>
      <c r="Y37" s="108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4" t="str">
        <f t="shared" si="37"/>
        <v/>
      </c>
      <c r="AI37" s="108" t="str">
        <f t="shared" si="4"/>
        <v/>
      </c>
      <c r="AJ37" s="108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4" t="str">
        <f t="shared" si="38"/>
        <v/>
      </c>
      <c r="AT37" s="108" t="str">
        <f t="shared" si="6"/>
        <v/>
      </c>
      <c r="AU37" s="108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4" t="str">
        <f t="shared" si="39"/>
        <v/>
      </c>
      <c r="BE37" s="108" t="str">
        <f t="shared" si="8"/>
        <v/>
      </c>
      <c r="BF37" s="108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4" t="str">
        <f t="shared" si="40"/>
        <v/>
      </c>
      <c r="BP37" s="108" t="str">
        <f t="shared" si="10"/>
        <v/>
      </c>
      <c r="BQ37" s="108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4" t="str">
        <f t="shared" si="41"/>
        <v/>
      </c>
      <c r="CA37" s="108" t="str">
        <f t="shared" si="12"/>
        <v/>
      </c>
      <c r="CB37" s="108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4" t="str">
        <f t="shared" si="42"/>
        <v/>
      </c>
      <c r="CL37" s="108" t="str">
        <f t="shared" si="14"/>
        <v/>
      </c>
      <c r="CM37" s="108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4" t="str">
        <f t="shared" si="43"/>
        <v/>
      </c>
      <c r="CW37" s="108" t="str">
        <f t="shared" si="16"/>
        <v/>
      </c>
      <c r="CX37" s="108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4" t="str">
        <f t="shared" si="44"/>
        <v/>
      </c>
      <c r="DH37" s="108" t="str">
        <f t="shared" si="45"/>
        <v/>
      </c>
      <c r="DI37" s="108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4" t="str">
        <f t="shared" si="46"/>
        <v/>
      </c>
      <c r="DS37" s="108" t="str">
        <f t="shared" si="19"/>
        <v/>
      </c>
      <c r="DT37" s="108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4" t="str">
        <f t="shared" si="47"/>
        <v/>
      </c>
      <c r="ED37" s="108" t="str">
        <f t="shared" si="21"/>
        <v/>
      </c>
      <c r="EE37" s="108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4" t="str">
        <f t="shared" si="48"/>
        <v/>
      </c>
      <c r="EO37" s="108" t="str">
        <f t="shared" si="23"/>
        <v/>
      </c>
      <c r="EP37" s="108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4" t="str">
        <f t="shared" si="49"/>
        <v/>
      </c>
      <c r="EZ37" s="108" t="str">
        <f t="shared" si="25"/>
        <v/>
      </c>
      <c r="FA37" s="108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4" t="str">
        <f t="shared" si="50"/>
        <v/>
      </c>
      <c r="FK37" s="108" t="str">
        <f t="shared" si="27"/>
        <v/>
      </c>
      <c r="FL37" s="108" t="str">
        <f t="shared" si="28"/>
        <v/>
      </c>
      <c r="FM37" s="24" t="str">
        <f t="shared" si="51"/>
        <v/>
      </c>
      <c r="FN37" s="108" t="str">
        <f t="shared" si="29"/>
        <v/>
      </c>
      <c r="FO37" s="24" t="str">
        <f t="shared" si="52"/>
        <v/>
      </c>
      <c r="FP37" s="108" t="str">
        <f t="shared" si="30"/>
        <v/>
      </c>
      <c r="FQ37" s="24" t="str">
        <f t="shared" si="53"/>
        <v/>
      </c>
      <c r="FR37" s="108" t="str">
        <f t="shared" si="31"/>
        <v/>
      </c>
      <c r="FS37" s="24" t="str">
        <f t="shared" si="54"/>
        <v/>
      </c>
      <c r="FT37" s="108" t="str">
        <f t="shared" si="32"/>
        <v/>
      </c>
      <c r="FU37" s="24" t="str">
        <f t="shared" si="55"/>
        <v/>
      </c>
      <c r="FV37" s="108" t="str">
        <f t="shared" si="33"/>
        <v/>
      </c>
      <c r="FW37" s="24" t="str">
        <f t="shared" si="56"/>
        <v/>
      </c>
      <c r="FX37" s="108" t="str">
        <f t="shared" si="34"/>
        <v/>
      </c>
      <c r="FY37" s="24" t="str">
        <f t="shared" si="57"/>
        <v/>
      </c>
      <c r="FZ37" s="108" t="str">
        <f t="shared" si="35"/>
        <v/>
      </c>
      <c r="GA37" s="24" t="str">
        <f t="shared" si="58"/>
        <v/>
      </c>
      <c r="GB37" s="108" t="str">
        <f t="shared" si="59"/>
        <v/>
      </c>
      <c r="GC37" s="74" t="str">
        <f t="shared" si="71"/>
        <v/>
      </c>
      <c r="GD37" s="108" t="str">
        <f>IF(เกณฑ์!F$20="Mode",GQ37,IF(เกณฑ์!F$20="ร้อยละ",GR37,""))</f>
        <v/>
      </c>
      <c r="GE37" s="108" t="str">
        <f t="shared" si="60"/>
        <v/>
      </c>
      <c r="GF37" s="72"/>
      <c r="GI37" s="51" t="str">
        <f t="shared" si="61"/>
        <v/>
      </c>
      <c r="GJ37" s="51" t="str">
        <f t="shared" si="62"/>
        <v/>
      </c>
      <c r="GK37" s="51" t="str">
        <f t="shared" si="63"/>
        <v/>
      </c>
      <c r="GL37" s="51" t="str">
        <f t="shared" si="64"/>
        <v/>
      </c>
      <c r="GM37" s="51" t="str">
        <f t="shared" si="65"/>
        <v/>
      </c>
      <c r="GN37" s="51" t="str">
        <f t="shared" si="66"/>
        <v/>
      </c>
      <c r="GO37" s="51" t="str">
        <f t="shared" si="67"/>
        <v/>
      </c>
      <c r="GP37" s="51" t="str">
        <f t="shared" si="68"/>
        <v/>
      </c>
      <c r="GQ37" s="51" t="str">
        <f>'06-1'!I37</f>
        <v/>
      </c>
      <c r="GR37" s="51" t="str">
        <f t="shared" si="36"/>
        <v/>
      </c>
    </row>
    <row r="38" spans="1:200" s="26" customFormat="1" ht="15.95" customHeight="1">
      <c r="A38" s="51">
        <v>33</v>
      </c>
      <c r="B38" s="23">
        <f>คะแนนสอบ!C38</f>
        <v>0</v>
      </c>
      <c r="C38" s="38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4" t="str">
        <f t="shared" si="69"/>
        <v/>
      </c>
      <c r="M38" s="108" t="str">
        <f t="shared" si="0"/>
        <v/>
      </c>
      <c r="N38" s="108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4" t="str">
        <f t="shared" si="70"/>
        <v/>
      </c>
      <c r="X38" s="108" t="str">
        <f t="shared" si="2"/>
        <v/>
      </c>
      <c r="Y38" s="108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4" t="str">
        <f t="shared" si="37"/>
        <v/>
      </c>
      <c r="AI38" s="108" t="str">
        <f t="shared" si="4"/>
        <v/>
      </c>
      <c r="AJ38" s="108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4" t="str">
        <f t="shared" si="38"/>
        <v/>
      </c>
      <c r="AT38" s="108" t="str">
        <f t="shared" si="6"/>
        <v/>
      </c>
      <c r="AU38" s="108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4" t="str">
        <f t="shared" si="39"/>
        <v/>
      </c>
      <c r="BE38" s="108" t="str">
        <f t="shared" si="8"/>
        <v/>
      </c>
      <c r="BF38" s="108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4" t="str">
        <f t="shared" si="40"/>
        <v/>
      </c>
      <c r="BP38" s="108" t="str">
        <f t="shared" si="10"/>
        <v/>
      </c>
      <c r="BQ38" s="108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4" t="str">
        <f t="shared" si="41"/>
        <v/>
      </c>
      <c r="CA38" s="108" t="str">
        <f t="shared" si="12"/>
        <v/>
      </c>
      <c r="CB38" s="108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4" t="str">
        <f t="shared" si="42"/>
        <v/>
      </c>
      <c r="CL38" s="108" t="str">
        <f t="shared" si="14"/>
        <v/>
      </c>
      <c r="CM38" s="108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4" t="str">
        <f t="shared" si="43"/>
        <v/>
      </c>
      <c r="CW38" s="108" t="str">
        <f t="shared" si="16"/>
        <v/>
      </c>
      <c r="CX38" s="108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4" t="str">
        <f t="shared" si="44"/>
        <v/>
      </c>
      <c r="DH38" s="108" t="str">
        <f t="shared" si="45"/>
        <v/>
      </c>
      <c r="DI38" s="108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4" t="str">
        <f t="shared" si="46"/>
        <v/>
      </c>
      <c r="DS38" s="108" t="str">
        <f t="shared" si="19"/>
        <v/>
      </c>
      <c r="DT38" s="108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4" t="str">
        <f t="shared" si="47"/>
        <v/>
      </c>
      <c r="ED38" s="108" t="str">
        <f t="shared" si="21"/>
        <v/>
      </c>
      <c r="EE38" s="108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4" t="str">
        <f t="shared" si="48"/>
        <v/>
      </c>
      <c r="EO38" s="108" t="str">
        <f t="shared" si="23"/>
        <v/>
      </c>
      <c r="EP38" s="108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4" t="str">
        <f t="shared" si="49"/>
        <v/>
      </c>
      <c r="EZ38" s="108" t="str">
        <f t="shared" si="25"/>
        <v/>
      </c>
      <c r="FA38" s="108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4" t="str">
        <f t="shared" si="50"/>
        <v/>
      </c>
      <c r="FK38" s="108" t="str">
        <f t="shared" si="27"/>
        <v/>
      </c>
      <c r="FL38" s="108" t="str">
        <f t="shared" si="28"/>
        <v/>
      </c>
      <c r="FM38" s="24" t="str">
        <f t="shared" si="51"/>
        <v/>
      </c>
      <c r="FN38" s="108" t="str">
        <f t="shared" si="29"/>
        <v/>
      </c>
      <c r="FO38" s="24" t="str">
        <f t="shared" si="52"/>
        <v/>
      </c>
      <c r="FP38" s="108" t="str">
        <f t="shared" si="30"/>
        <v/>
      </c>
      <c r="FQ38" s="24" t="str">
        <f t="shared" si="53"/>
        <v/>
      </c>
      <c r="FR38" s="108" t="str">
        <f t="shared" si="31"/>
        <v/>
      </c>
      <c r="FS38" s="24" t="str">
        <f t="shared" si="54"/>
        <v/>
      </c>
      <c r="FT38" s="108" t="str">
        <f t="shared" si="32"/>
        <v/>
      </c>
      <c r="FU38" s="24" t="str">
        <f t="shared" si="55"/>
        <v/>
      </c>
      <c r="FV38" s="108" t="str">
        <f t="shared" si="33"/>
        <v/>
      </c>
      <c r="FW38" s="24" t="str">
        <f t="shared" si="56"/>
        <v/>
      </c>
      <c r="FX38" s="108" t="str">
        <f t="shared" si="34"/>
        <v/>
      </c>
      <c r="FY38" s="24" t="str">
        <f t="shared" si="57"/>
        <v/>
      </c>
      <c r="FZ38" s="108" t="str">
        <f t="shared" si="35"/>
        <v/>
      </c>
      <c r="GA38" s="24" t="str">
        <f t="shared" si="58"/>
        <v/>
      </c>
      <c r="GB38" s="108" t="str">
        <f t="shared" si="59"/>
        <v/>
      </c>
      <c r="GC38" s="74" t="str">
        <f t="shared" si="71"/>
        <v/>
      </c>
      <c r="GD38" s="108" t="str">
        <f>IF(เกณฑ์!F$20="Mode",GQ38,IF(เกณฑ์!F$20="ร้อยละ",GR38,""))</f>
        <v/>
      </c>
      <c r="GE38" s="108" t="str">
        <f t="shared" si="60"/>
        <v/>
      </c>
      <c r="GF38" s="72"/>
      <c r="GI38" s="51" t="str">
        <f t="shared" si="61"/>
        <v/>
      </c>
      <c r="GJ38" s="51" t="str">
        <f t="shared" si="62"/>
        <v/>
      </c>
      <c r="GK38" s="51" t="str">
        <f t="shared" si="63"/>
        <v/>
      </c>
      <c r="GL38" s="51" t="str">
        <f t="shared" si="64"/>
        <v/>
      </c>
      <c r="GM38" s="51" t="str">
        <f t="shared" si="65"/>
        <v/>
      </c>
      <c r="GN38" s="51" t="str">
        <f t="shared" si="66"/>
        <v/>
      </c>
      <c r="GO38" s="51" t="str">
        <f t="shared" si="67"/>
        <v/>
      </c>
      <c r="GP38" s="51" t="str">
        <f t="shared" si="68"/>
        <v/>
      </c>
      <c r="GQ38" s="51" t="str">
        <f>'06-1'!I38</f>
        <v/>
      </c>
      <c r="GR38" s="51" t="str">
        <f t="shared" ref="GR38:GR55" si="72">IF(GC38="","",VLOOKUP(GC38,grad02,5,TRUE))</f>
        <v/>
      </c>
    </row>
    <row r="39" spans="1:200" s="26" customFormat="1" ht="15.95" customHeight="1">
      <c r="A39" s="51">
        <v>34</v>
      </c>
      <c r="B39" s="23">
        <f>คะแนนสอบ!C39</f>
        <v>0</v>
      </c>
      <c r="C39" s="38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4" t="str">
        <f t="shared" si="69"/>
        <v/>
      </c>
      <c r="M39" s="108" t="str">
        <f t="shared" si="0"/>
        <v/>
      </c>
      <c r="N39" s="108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4" t="str">
        <f t="shared" si="70"/>
        <v/>
      </c>
      <c r="X39" s="108" t="str">
        <f t="shared" si="2"/>
        <v/>
      </c>
      <c r="Y39" s="108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4" t="str">
        <f t="shared" si="37"/>
        <v/>
      </c>
      <c r="AI39" s="108" t="str">
        <f t="shared" si="4"/>
        <v/>
      </c>
      <c r="AJ39" s="108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4" t="str">
        <f t="shared" si="38"/>
        <v/>
      </c>
      <c r="AT39" s="108" t="str">
        <f t="shared" si="6"/>
        <v/>
      </c>
      <c r="AU39" s="108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4" t="str">
        <f t="shared" si="39"/>
        <v/>
      </c>
      <c r="BE39" s="108" t="str">
        <f t="shared" si="8"/>
        <v/>
      </c>
      <c r="BF39" s="108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4" t="str">
        <f t="shared" si="40"/>
        <v/>
      </c>
      <c r="BP39" s="108" t="str">
        <f t="shared" si="10"/>
        <v/>
      </c>
      <c r="BQ39" s="108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4" t="str">
        <f t="shared" si="41"/>
        <v/>
      </c>
      <c r="CA39" s="108" t="str">
        <f t="shared" si="12"/>
        <v/>
      </c>
      <c r="CB39" s="108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4" t="str">
        <f t="shared" si="42"/>
        <v/>
      </c>
      <c r="CL39" s="108" t="str">
        <f t="shared" si="14"/>
        <v/>
      </c>
      <c r="CM39" s="108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4" t="str">
        <f t="shared" si="43"/>
        <v/>
      </c>
      <c r="CW39" s="108" t="str">
        <f t="shared" si="16"/>
        <v/>
      </c>
      <c r="CX39" s="108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4" t="str">
        <f t="shared" si="44"/>
        <v/>
      </c>
      <c r="DH39" s="108" t="str">
        <f t="shared" si="45"/>
        <v/>
      </c>
      <c r="DI39" s="108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4" t="str">
        <f t="shared" si="46"/>
        <v/>
      </c>
      <c r="DS39" s="108" t="str">
        <f t="shared" si="19"/>
        <v/>
      </c>
      <c r="DT39" s="108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4" t="str">
        <f t="shared" si="47"/>
        <v/>
      </c>
      <c r="ED39" s="108" t="str">
        <f t="shared" si="21"/>
        <v/>
      </c>
      <c r="EE39" s="108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4" t="str">
        <f t="shared" si="48"/>
        <v/>
      </c>
      <c r="EO39" s="108" t="str">
        <f t="shared" si="23"/>
        <v/>
      </c>
      <c r="EP39" s="108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4" t="str">
        <f t="shared" si="49"/>
        <v/>
      </c>
      <c r="EZ39" s="108" t="str">
        <f t="shared" si="25"/>
        <v/>
      </c>
      <c r="FA39" s="108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4" t="str">
        <f t="shared" si="50"/>
        <v/>
      </c>
      <c r="FK39" s="108" t="str">
        <f t="shared" si="27"/>
        <v/>
      </c>
      <c r="FL39" s="108" t="str">
        <f t="shared" si="28"/>
        <v/>
      </c>
      <c r="FM39" s="24" t="str">
        <f t="shared" si="51"/>
        <v/>
      </c>
      <c r="FN39" s="108" t="str">
        <f t="shared" si="29"/>
        <v/>
      </c>
      <c r="FO39" s="24" t="str">
        <f t="shared" si="52"/>
        <v/>
      </c>
      <c r="FP39" s="108" t="str">
        <f t="shared" si="30"/>
        <v/>
      </c>
      <c r="FQ39" s="24" t="str">
        <f t="shared" si="53"/>
        <v/>
      </c>
      <c r="FR39" s="108" t="str">
        <f t="shared" si="31"/>
        <v/>
      </c>
      <c r="FS39" s="24" t="str">
        <f t="shared" si="54"/>
        <v/>
      </c>
      <c r="FT39" s="108" t="str">
        <f t="shared" si="32"/>
        <v/>
      </c>
      <c r="FU39" s="24" t="str">
        <f t="shared" si="55"/>
        <v/>
      </c>
      <c r="FV39" s="108" t="str">
        <f t="shared" si="33"/>
        <v/>
      </c>
      <c r="FW39" s="24" t="str">
        <f t="shared" si="56"/>
        <v/>
      </c>
      <c r="FX39" s="108" t="str">
        <f t="shared" si="34"/>
        <v/>
      </c>
      <c r="FY39" s="24" t="str">
        <f t="shared" si="57"/>
        <v/>
      </c>
      <c r="FZ39" s="108" t="str">
        <f t="shared" si="35"/>
        <v/>
      </c>
      <c r="GA39" s="24" t="str">
        <f t="shared" si="58"/>
        <v/>
      </c>
      <c r="GB39" s="108" t="str">
        <f t="shared" si="59"/>
        <v/>
      </c>
      <c r="GC39" s="74" t="str">
        <f t="shared" si="71"/>
        <v/>
      </c>
      <c r="GD39" s="108" t="str">
        <f>IF(เกณฑ์!F$20="Mode",GQ39,IF(เกณฑ์!F$20="ร้อยละ",GR39,""))</f>
        <v/>
      </c>
      <c r="GE39" s="108" t="str">
        <f t="shared" si="60"/>
        <v/>
      </c>
      <c r="GF39" s="72"/>
      <c r="GI39" s="51" t="str">
        <f t="shared" si="61"/>
        <v/>
      </c>
      <c r="GJ39" s="51" t="str">
        <f t="shared" si="62"/>
        <v/>
      </c>
      <c r="GK39" s="51" t="str">
        <f t="shared" si="63"/>
        <v/>
      </c>
      <c r="GL39" s="51" t="str">
        <f t="shared" si="64"/>
        <v/>
      </c>
      <c r="GM39" s="51" t="str">
        <f t="shared" si="65"/>
        <v/>
      </c>
      <c r="GN39" s="51" t="str">
        <f t="shared" si="66"/>
        <v/>
      </c>
      <c r="GO39" s="51" t="str">
        <f t="shared" si="67"/>
        <v/>
      </c>
      <c r="GP39" s="51" t="str">
        <f t="shared" si="68"/>
        <v/>
      </c>
      <c r="GQ39" s="51" t="str">
        <f>'06-1'!I39</f>
        <v/>
      </c>
      <c r="GR39" s="51" t="str">
        <f t="shared" si="72"/>
        <v/>
      </c>
    </row>
    <row r="40" spans="1:200" s="26" customFormat="1" ht="15.95" customHeight="1">
      <c r="A40" s="51">
        <v>35</v>
      </c>
      <c r="B40" s="23">
        <f>คะแนนสอบ!C40</f>
        <v>0</v>
      </c>
      <c r="C40" s="38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4" t="str">
        <f t="shared" si="69"/>
        <v/>
      </c>
      <c r="M40" s="108" t="str">
        <f t="shared" si="0"/>
        <v/>
      </c>
      <c r="N40" s="108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4" t="str">
        <f t="shared" si="70"/>
        <v/>
      </c>
      <c r="X40" s="108" t="str">
        <f t="shared" si="2"/>
        <v/>
      </c>
      <c r="Y40" s="108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4" t="str">
        <f t="shared" si="37"/>
        <v/>
      </c>
      <c r="AI40" s="108" t="str">
        <f t="shared" si="4"/>
        <v/>
      </c>
      <c r="AJ40" s="108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4" t="str">
        <f t="shared" si="38"/>
        <v/>
      </c>
      <c r="AT40" s="108" t="str">
        <f t="shared" si="6"/>
        <v/>
      </c>
      <c r="AU40" s="108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4" t="str">
        <f t="shared" si="39"/>
        <v/>
      </c>
      <c r="BE40" s="108" t="str">
        <f t="shared" si="8"/>
        <v/>
      </c>
      <c r="BF40" s="108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4" t="str">
        <f t="shared" si="40"/>
        <v/>
      </c>
      <c r="BP40" s="108" t="str">
        <f t="shared" si="10"/>
        <v/>
      </c>
      <c r="BQ40" s="108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4" t="str">
        <f t="shared" si="41"/>
        <v/>
      </c>
      <c r="CA40" s="108" t="str">
        <f t="shared" si="12"/>
        <v/>
      </c>
      <c r="CB40" s="108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4" t="str">
        <f t="shared" si="42"/>
        <v/>
      </c>
      <c r="CL40" s="108" t="str">
        <f t="shared" si="14"/>
        <v/>
      </c>
      <c r="CM40" s="108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4" t="str">
        <f t="shared" si="43"/>
        <v/>
      </c>
      <c r="CW40" s="108" t="str">
        <f t="shared" si="16"/>
        <v/>
      </c>
      <c r="CX40" s="108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4" t="str">
        <f t="shared" si="44"/>
        <v/>
      </c>
      <c r="DH40" s="108" t="str">
        <f t="shared" si="45"/>
        <v/>
      </c>
      <c r="DI40" s="108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4" t="str">
        <f t="shared" si="46"/>
        <v/>
      </c>
      <c r="DS40" s="108" t="str">
        <f t="shared" si="19"/>
        <v/>
      </c>
      <c r="DT40" s="108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4" t="str">
        <f t="shared" si="47"/>
        <v/>
      </c>
      <c r="ED40" s="108" t="str">
        <f t="shared" si="21"/>
        <v/>
      </c>
      <c r="EE40" s="108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4" t="str">
        <f t="shared" si="48"/>
        <v/>
      </c>
      <c r="EO40" s="108" t="str">
        <f t="shared" si="23"/>
        <v/>
      </c>
      <c r="EP40" s="108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4" t="str">
        <f t="shared" si="49"/>
        <v/>
      </c>
      <c r="EZ40" s="108" t="str">
        <f t="shared" si="25"/>
        <v/>
      </c>
      <c r="FA40" s="108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4" t="str">
        <f t="shared" si="50"/>
        <v/>
      </c>
      <c r="FK40" s="108" t="str">
        <f t="shared" si="27"/>
        <v/>
      </c>
      <c r="FL40" s="108" t="str">
        <f t="shared" si="28"/>
        <v/>
      </c>
      <c r="FM40" s="24" t="str">
        <f t="shared" si="51"/>
        <v/>
      </c>
      <c r="FN40" s="108" t="str">
        <f t="shared" si="29"/>
        <v/>
      </c>
      <c r="FO40" s="24" t="str">
        <f t="shared" si="52"/>
        <v/>
      </c>
      <c r="FP40" s="108" t="str">
        <f t="shared" si="30"/>
        <v/>
      </c>
      <c r="FQ40" s="24" t="str">
        <f t="shared" si="53"/>
        <v/>
      </c>
      <c r="FR40" s="108" t="str">
        <f t="shared" si="31"/>
        <v/>
      </c>
      <c r="FS40" s="24" t="str">
        <f t="shared" si="54"/>
        <v/>
      </c>
      <c r="FT40" s="108" t="str">
        <f t="shared" si="32"/>
        <v/>
      </c>
      <c r="FU40" s="24" t="str">
        <f t="shared" si="55"/>
        <v/>
      </c>
      <c r="FV40" s="108" t="str">
        <f t="shared" si="33"/>
        <v/>
      </c>
      <c r="FW40" s="24" t="str">
        <f t="shared" si="56"/>
        <v/>
      </c>
      <c r="FX40" s="108" t="str">
        <f t="shared" si="34"/>
        <v/>
      </c>
      <c r="FY40" s="24" t="str">
        <f t="shared" si="57"/>
        <v/>
      </c>
      <c r="FZ40" s="108" t="str">
        <f t="shared" si="35"/>
        <v/>
      </c>
      <c r="GA40" s="24" t="str">
        <f t="shared" si="58"/>
        <v/>
      </c>
      <c r="GB40" s="108" t="str">
        <f t="shared" si="59"/>
        <v/>
      </c>
      <c r="GC40" s="74" t="str">
        <f t="shared" si="71"/>
        <v/>
      </c>
      <c r="GD40" s="108" t="str">
        <f>IF(เกณฑ์!F$20="Mode",GQ40,IF(เกณฑ์!F$20="ร้อยละ",GR40,""))</f>
        <v/>
      </c>
      <c r="GE40" s="108" t="str">
        <f t="shared" si="60"/>
        <v/>
      </c>
      <c r="GF40" s="72"/>
      <c r="GI40" s="51" t="str">
        <f t="shared" si="61"/>
        <v/>
      </c>
      <c r="GJ40" s="51" t="str">
        <f t="shared" si="62"/>
        <v/>
      </c>
      <c r="GK40" s="51" t="str">
        <f t="shared" si="63"/>
        <v/>
      </c>
      <c r="GL40" s="51" t="str">
        <f t="shared" si="64"/>
        <v/>
      </c>
      <c r="GM40" s="51" t="str">
        <f t="shared" si="65"/>
        <v/>
      </c>
      <c r="GN40" s="51" t="str">
        <f t="shared" si="66"/>
        <v/>
      </c>
      <c r="GO40" s="51" t="str">
        <f t="shared" si="67"/>
        <v/>
      </c>
      <c r="GP40" s="51" t="str">
        <f t="shared" si="68"/>
        <v/>
      </c>
      <c r="GQ40" s="51" t="str">
        <f>'06-1'!I40</f>
        <v/>
      </c>
      <c r="GR40" s="51" t="str">
        <f t="shared" si="72"/>
        <v/>
      </c>
    </row>
    <row r="41" spans="1:200" s="26" customFormat="1" ht="15.95" customHeight="1">
      <c r="A41" s="51">
        <v>36</v>
      </c>
      <c r="B41" s="23">
        <f>คะแนนสอบ!C41</f>
        <v>0</v>
      </c>
      <c r="C41" s="38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4" t="str">
        <f t="shared" si="69"/>
        <v/>
      </c>
      <c r="M41" s="108" t="str">
        <f t="shared" si="0"/>
        <v/>
      </c>
      <c r="N41" s="108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4" t="str">
        <f t="shared" si="70"/>
        <v/>
      </c>
      <c r="X41" s="108" t="str">
        <f t="shared" si="2"/>
        <v/>
      </c>
      <c r="Y41" s="108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4" t="str">
        <f t="shared" si="37"/>
        <v/>
      </c>
      <c r="AI41" s="108" t="str">
        <f t="shared" si="4"/>
        <v/>
      </c>
      <c r="AJ41" s="108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4" t="str">
        <f t="shared" si="38"/>
        <v/>
      </c>
      <c r="AT41" s="108" t="str">
        <f t="shared" si="6"/>
        <v/>
      </c>
      <c r="AU41" s="108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4" t="str">
        <f t="shared" si="39"/>
        <v/>
      </c>
      <c r="BE41" s="108" t="str">
        <f t="shared" si="8"/>
        <v/>
      </c>
      <c r="BF41" s="108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4" t="str">
        <f t="shared" si="40"/>
        <v/>
      </c>
      <c r="BP41" s="108" t="str">
        <f t="shared" si="10"/>
        <v/>
      </c>
      <c r="BQ41" s="108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4" t="str">
        <f t="shared" si="41"/>
        <v/>
      </c>
      <c r="CA41" s="108" t="str">
        <f t="shared" si="12"/>
        <v/>
      </c>
      <c r="CB41" s="108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4" t="str">
        <f t="shared" si="42"/>
        <v/>
      </c>
      <c r="CL41" s="108" t="str">
        <f t="shared" si="14"/>
        <v/>
      </c>
      <c r="CM41" s="108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4" t="str">
        <f t="shared" si="43"/>
        <v/>
      </c>
      <c r="CW41" s="108" t="str">
        <f t="shared" si="16"/>
        <v/>
      </c>
      <c r="CX41" s="108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4" t="str">
        <f t="shared" si="44"/>
        <v/>
      </c>
      <c r="DH41" s="108" t="str">
        <f t="shared" si="45"/>
        <v/>
      </c>
      <c r="DI41" s="108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4" t="str">
        <f t="shared" si="46"/>
        <v/>
      </c>
      <c r="DS41" s="108" t="str">
        <f t="shared" si="19"/>
        <v/>
      </c>
      <c r="DT41" s="108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4" t="str">
        <f t="shared" si="47"/>
        <v/>
      </c>
      <c r="ED41" s="108" t="str">
        <f t="shared" si="21"/>
        <v/>
      </c>
      <c r="EE41" s="108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4" t="str">
        <f t="shared" si="48"/>
        <v/>
      </c>
      <c r="EO41" s="108" t="str">
        <f t="shared" si="23"/>
        <v/>
      </c>
      <c r="EP41" s="108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4" t="str">
        <f t="shared" si="49"/>
        <v/>
      </c>
      <c r="EZ41" s="108" t="str">
        <f t="shared" si="25"/>
        <v/>
      </c>
      <c r="FA41" s="108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4" t="str">
        <f t="shared" si="50"/>
        <v/>
      </c>
      <c r="FK41" s="108" t="str">
        <f t="shared" si="27"/>
        <v/>
      </c>
      <c r="FL41" s="108" t="str">
        <f t="shared" si="28"/>
        <v/>
      </c>
      <c r="FM41" s="24" t="str">
        <f t="shared" si="51"/>
        <v/>
      </c>
      <c r="FN41" s="108" t="str">
        <f t="shared" si="29"/>
        <v/>
      </c>
      <c r="FO41" s="24" t="str">
        <f t="shared" si="52"/>
        <v/>
      </c>
      <c r="FP41" s="108" t="str">
        <f t="shared" si="30"/>
        <v/>
      </c>
      <c r="FQ41" s="24" t="str">
        <f t="shared" si="53"/>
        <v/>
      </c>
      <c r="FR41" s="108" t="str">
        <f t="shared" si="31"/>
        <v/>
      </c>
      <c r="FS41" s="24" t="str">
        <f t="shared" si="54"/>
        <v/>
      </c>
      <c r="FT41" s="108" t="str">
        <f t="shared" si="32"/>
        <v/>
      </c>
      <c r="FU41" s="24" t="str">
        <f t="shared" si="55"/>
        <v/>
      </c>
      <c r="FV41" s="108" t="str">
        <f t="shared" si="33"/>
        <v/>
      </c>
      <c r="FW41" s="24" t="str">
        <f t="shared" si="56"/>
        <v/>
      </c>
      <c r="FX41" s="108" t="str">
        <f t="shared" si="34"/>
        <v/>
      </c>
      <c r="FY41" s="24" t="str">
        <f t="shared" si="57"/>
        <v/>
      </c>
      <c r="FZ41" s="108" t="str">
        <f t="shared" si="35"/>
        <v/>
      </c>
      <c r="GA41" s="24" t="str">
        <f t="shared" si="58"/>
        <v/>
      </c>
      <c r="GB41" s="108" t="str">
        <f t="shared" si="59"/>
        <v/>
      </c>
      <c r="GC41" s="74" t="str">
        <f t="shared" si="71"/>
        <v/>
      </c>
      <c r="GD41" s="108" t="str">
        <f>IF(เกณฑ์!F$20="Mode",GQ41,IF(เกณฑ์!F$20="ร้อยละ",GR41,""))</f>
        <v/>
      </c>
      <c r="GE41" s="108" t="str">
        <f t="shared" si="60"/>
        <v/>
      </c>
      <c r="GF41" s="72"/>
      <c r="GI41" s="51" t="str">
        <f t="shared" si="61"/>
        <v/>
      </c>
      <c r="GJ41" s="51" t="str">
        <f t="shared" si="62"/>
        <v/>
      </c>
      <c r="GK41" s="51" t="str">
        <f t="shared" si="63"/>
        <v/>
      </c>
      <c r="GL41" s="51" t="str">
        <f t="shared" si="64"/>
        <v/>
      </c>
      <c r="GM41" s="51" t="str">
        <f t="shared" si="65"/>
        <v/>
      </c>
      <c r="GN41" s="51" t="str">
        <f t="shared" si="66"/>
        <v/>
      </c>
      <c r="GO41" s="51" t="str">
        <f t="shared" si="67"/>
        <v/>
      </c>
      <c r="GP41" s="51" t="str">
        <f t="shared" si="68"/>
        <v/>
      </c>
      <c r="GQ41" s="51" t="str">
        <f>'06-1'!I41</f>
        <v/>
      </c>
      <c r="GR41" s="51" t="str">
        <f t="shared" si="72"/>
        <v/>
      </c>
    </row>
    <row r="42" spans="1:200" s="26" customFormat="1" ht="15.95" customHeight="1">
      <c r="A42" s="51">
        <v>37</v>
      </c>
      <c r="B42" s="23">
        <f>คะแนนสอบ!C42</f>
        <v>0</v>
      </c>
      <c r="C42" s="38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4" t="str">
        <f t="shared" si="69"/>
        <v/>
      </c>
      <c r="M42" s="108" t="str">
        <f t="shared" si="0"/>
        <v/>
      </c>
      <c r="N42" s="108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4" t="str">
        <f t="shared" si="70"/>
        <v/>
      </c>
      <c r="X42" s="108" t="str">
        <f t="shared" si="2"/>
        <v/>
      </c>
      <c r="Y42" s="108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4" t="str">
        <f t="shared" si="37"/>
        <v/>
      </c>
      <c r="AI42" s="108" t="str">
        <f t="shared" si="4"/>
        <v/>
      </c>
      <c r="AJ42" s="108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4" t="str">
        <f t="shared" si="38"/>
        <v/>
      </c>
      <c r="AT42" s="108" t="str">
        <f t="shared" si="6"/>
        <v/>
      </c>
      <c r="AU42" s="108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4" t="str">
        <f t="shared" si="39"/>
        <v/>
      </c>
      <c r="BE42" s="108" t="str">
        <f t="shared" si="8"/>
        <v/>
      </c>
      <c r="BF42" s="108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4" t="str">
        <f t="shared" si="40"/>
        <v/>
      </c>
      <c r="BP42" s="108" t="str">
        <f t="shared" si="10"/>
        <v/>
      </c>
      <c r="BQ42" s="108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4" t="str">
        <f t="shared" si="41"/>
        <v/>
      </c>
      <c r="CA42" s="108" t="str">
        <f t="shared" si="12"/>
        <v/>
      </c>
      <c r="CB42" s="108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4" t="str">
        <f t="shared" si="42"/>
        <v/>
      </c>
      <c r="CL42" s="108" t="str">
        <f t="shared" si="14"/>
        <v/>
      </c>
      <c r="CM42" s="108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4" t="str">
        <f t="shared" si="43"/>
        <v/>
      </c>
      <c r="CW42" s="108" t="str">
        <f t="shared" si="16"/>
        <v/>
      </c>
      <c r="CX42" s="108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4" t="str">
        <f t="shared" si="44"/>
        <v/>
      </c>
      <c r="DH42" s="108" t="str">
        <f t="shared" si="45"/>
        <v/>
      </c>
      <c r="DI42" s="108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4" t="str">
        <f t="shared" si="46"/>
        <v/>
      </c>
      <c r="DS42" s="108" t="str">
        <f t="shared" si="19"/>
        <v/>
      </c>
      <c r="DT42" s="108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4" t="str">
        <f t="shared" si="47"/>
        <v/>
      </c>
      <c r="ED42" s="108" t="str">
        <f t="shared" si="21"/>
        <v/>
      </c>
      <c r="EE42" s="108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4" t="str">
        <f t="shared" si="48"/>
        <v/>
      </c>
      <c r="EO42" s="108" t="str">
        <f t="shared" si="23"/>
        <v/>
      </c>
      <c r="EP42" s="108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4" t="str">
        <f t="shared" si="49"/>
        <v/>
      </c>
      <c r="EZ42" s="108" t="str">
        <f t="shared" si="25"/>
        <v/>
      </c>
      <c r="FA42" s="108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4" t="str">
        <f t="shared" si="50"/>
        <v/>
      </c>
      <c r="FK42" s="108" t="str">
        <f t="shared" si="27"/>
        <v/>
      </c>
      <c r="FL42" s="108" t="str">
        <f t="shared" si="28"/>
        <v/>
      </c>
      <c r="FM42" s="24" t="str">
        <f t="shared" si="51"/>
        <v/>
      </c>
      <c r="FN42" s="108" t="str">
        <f t="shared" si="29"/>
        <v/>
      </c>
      <c r="FO42" s="24" t="str">
        <f t="shared" si="52"/>
        <v/>
      </c>
      <c r="FP42" s="108" t="str">
        <f t="shared" si="30"/>
        <v/>
      </c>
      <c r="FQ42" s="24" t="str">
        <f t="shared" si="53"/>
        <v/>
      </c>
      <c r="FR42" s="108" t="str">
        <f t="shared" si="31"/>
        <v/>
      </c>
      <c r="FS42" s="24" t="str">
        <f t="shared" si="54"/>
        <v/>
      </c>
      <c r="FT42" s="108" t="str">
        <f t="shared" si="32"/>
        <v/>
      </c>
      <c r="FU42" s="24" t="str">
        <f t="shared" si="55"/>
        <v/>
      </c>
      <c r="FV42" s="108" t="str">
        <f t="shared" si="33"/>
        <v/>
      </c>
      <c r="FW42" s="24" t="str">
        <f t="shared" si="56"/>
        <v/>
      </c>
      <c r="FX42" s="108" t="str">
        <f t="shared" si="34"/>
        <v/>
      </c>
      <c r="FY42" s="24" t="str">
        <f t="shared" si="57"/>
        <v/>
      </c>
      <c r="FZ42" s="108" t="str">
        <f t="shared" si="35"/>
        <v/>
      </c>
      <c r="GA42" s="24" t="str">
        <f t="shared" si="58"/>
        <v/>
      </c>
      <c r="GB42" s="108" t="str">
        <f t="shared" si="59"/>
        <v/>
      </c>
      <c r="GC42" s="74" t="str">
        <f t="shared" si="71"/>
        <v/>
      </c>
      <c r="GD42" s="108" t="str">
        <f>IF(เกณฑ์!F$20="Mode",GQ42,IF(เกณฑ์!F$20="ร้อยละ",GR42,""))</f>
        <v/>
      </c>
      <c r="GE42" s="108" t="str">
        <f t="shared" si="60"/>
        <v/>
      </c>
      <c r="GF42" s="72"/>
      <c r="GI42" s="51" t="str">
        <f t="shared" si="61"/>
        <v/>
      </c>
      <c r="GJ42" s="51" t="str">
        <f t="shared" si="62"/>
        <v/>
      </c>
      <c r="GK42" s="51" t="str">
        <f t="shared" si="63"/>
        <v/>
      </c>
      <c r="GL42" s="51" t="str">
        <f t="shared" si="64"/>
        <v/>
      </c>
      <c r="GM42" s="51" t="str">
        <f t="shared" si="65"/>
        <v/>
      </c>
      <c r="GN42" s="51" t="str">
        <f t="shared" si="66"/>
        <v/>
      </c>
      <c r="GO42" s="51" t="str">
        <f t="shared" si="67"/>
        <v/>
      </c>
      <c r="GP42" s="51" t="str">
        <f t="shared" si="68"/>
        <v/>
      </c>
      <c r="GQ42" s="51" t="str">
        <f>'06-1'!I42</f>
        <v/>
      </c>
      <c r="GR42" s="51" t="str">
        <f t="shared" si="72"/>
        <v/>
      </c>
    </row>
    <row r="43" spans="1:200" s="26" customFormat="1" ht="15.95" customHeight="1">
      <c r="A43" s="51">
        <v>38</v>
      </c>
      <c r="B43" s="23">
        <f>คะแนนสอบ!C43</f>
        <v>0</v>
      </c>
      <c r="C43" s="38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4" t="str">
        <f t="shared" si="69"/>
        <v/>
      </c>
      <c r="M43" s="108" t="str">
        <f t="shared" si="0"/>
        <v/>
      </c>
      <c r="N43" s="108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4" t="str">
        <f t="shared" si="70"/>
        <v/>
      </c>
      <c r="X43" s="108" t="str">
        <f t="shared" si="2"/>
        <v/>
      </c>
      <c r="Y43" s="108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4" t="str">
        <f t="shared" si="37"/>
        <v/>
      </c>
      <c r="AI43" s="108" t="str">
        <f t="shared" si="4"/>
        <v/>
      </c>
      <c r="AJ43" s="108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4" t="str">
        <f t="shared" si="38"/>
        <v/>
      </c>
      <c r="AT43" s="108" t="str">
        <f t="shared" si="6"/>
        <v/>
      </c>
      <c r="AU43" s="108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4" t="str">
        <f t="shared" si="39"/>
        <v/>
      </c>
      <c r="BE43" s="108" t="str">
        <f t="shared" si="8"/>
        <v/>
      </c>
      <c r="BF43" s="108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4" t="str">
        <f t="shared" si="40"/>
        <v/>
      </c>
      <c r="BP43" s="108" t="str">
        <f t="shared" si="10"/>
        <v/>
      </c>
      <c r="BQ43" s="108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4" t="str">
        <f t="shared" si="41"/>
        <v/>
      </c>
      <c r="CA43" s="108" t="str">
        <f t="shared" si="12"/>
        <v/>
      </c>
      <c r="CB43" s="108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4" t="str">
        <f t="shared" si="42"/>
        <v/>
      </c>
      <c r="CL43" s="108" t="str">
        <f t="shared" si="14"/>
        <v/>
      </c>
      <c r="CM43" s="108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4" t="str">
        <f t="shared" si="43"/>
        <v/>
      </c>
      <c r="CW43" s="108" t="str">
        <f t="shared" si="16"/>
        <v/>
      </c>
      <c r="CX43" s="108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4" t="str">
        <f t="shared" si="44"/>
        <v/>
      </c>
      <c r="DH43" s="108" t="str">
        <f t="shared" si="45"/>
        <v/>
      </c>
      <c r="DI43" s="108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4" t="str">
        <f t="shared" si="46"/>
        <v/>
      </c>
      <c r="DS43" s="108" t="str">
        <f t="shared" si="19"/>
        <v/>
      </c>
      <c r="DT43" s="108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4" t="str">
        <f t="shared" si="47"/>
        <v/>
      </c>
      <c r="ED43" s="108" t="str">
        <f t="shared" si="21"/>
        <v/>
      </c>
      <c r="EE43" s="108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4" t="str">
        <f t="shared" si="48"/>
        <v/>
      </c>
      <c r="EO43" s="108" t="str">
        <f t="shared" si="23"/>
        <v/>
      </c>
      <c r="EP43" s="108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4" t="str">
        <f t="shared" si="49"/>
        <v/>
      </c>
      <c r="EZ43" s="108" t="str">
        <f t="shared" si="25"/>
        <v/>
      </c>
      <c r="FA43" s="108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4" t="str">
        <f t="shared" si="50"/>
        <v/>
      </c>
      <c r="FK43" s="108" t="str">
        <f t="shared" si="27"/>
        <v/>
      </c>
      <c r="FL43" s="108" t="str">
        <f t="shared" si="28"/>
        <v/>
      </c>
      <c r="FM43" s="24" t="str">
        <f t="shared" si="51"/>
        <v/>
      </c>
      <c r="FN43" s="108" t="str">
        <f t="shared" si="29"/>
        <v/>
      </c>
      <c r="FO43" s="24" t="str">
        <f t="shared" si="52"/>
        <v/>
      </c>
      <c r="FP43" s="108" t="str">
        <f t="shared" si="30"/>
        <v/>
      </c>
      <c r="FQ43" s="24" t="str">
        <f t="shared" si="53"/>
        <v/>
      </c>
      <c r="FR43" s="108" t="str">
        <f t="shared" si="31"/>
        <v/>
      </c>
      <c r="FS43" s="24" t="str">
        <f t="shared" si="54"/>
        <v/>
      </c>
      <c r="FT43" s="108" t="str">
        <f t="shared" si="32"/>
        <v/>
      </c>
      <c r="FU43" s="24" t="str">
        <f t="shared" si="55"/>
        <v/>
      </c>
      <c r="FV43" s="108" t="str">
        <f t="shared" si="33"/>
        <v/>
      </c>
      <c r="FW43" s="24" t="str">
        <f t="shared" si="56"/>
        <v/>
      </c>
      <c r="FX43" s="108" t="str">
        <f t="shared" si="34"/>
        <v/>
      </c>
      <c r="FY43" s="24" t="str">
        <f t="shared" si="57"/>
        <v/>
      </c>
      <c r="FZ43" s="108" t="str">
        <f t="shared" si="35"/>
        <v/>
      </c>
      <c r="GA43" s="24" t="str">
        <f t="shared" si="58"/>
        <v/>
      </c>
      <c r="GB43" s="108" t="str">
        <f t="shared" si="59"/>
        <v/>
      </c>
      <c r="GC43" s="74" t="str">
        <f t="shared" si="71"/>
        <v/>
      </c>
      <c r="GD43" s="108" t="str">
        <f>IF(เกณฑ์!F$20="Mode",GQ43,IF(เกณฑ์!F$20="ร้อยละ",GR43,""))</f>
        <v/>
      </c>
      <c r="GE43" s="108" t="str">
        <f t="shared" si="60"/>
        <v/>
      </c>
      <c r="GF43" s="72"/>
      <c r="GI43" s="51" t="str">
        <f t="shared" si="61"/>
        <v/>
      </c>
      <c r="GJ43" s="51" t="str">
        <f t="shared" si="62"/>
        <v/>
      </c>
      <c r="GK43" s="51" t="str">
        <f t="shared" si="63"/>
        <v/>
      </c>
      <c r="GL43" s="51" t="str">
        <f t="shared" si="64"/>
        <v/>
      </c>
      <c r="GM43" s="51" t="str">
        <f t="shared" si="65"/>
        <v/>
      </c>
      <c r="GN43" s="51" t="str">
        <f t="shared" si="66"/>
        <v/>
      </c>
      <c r="GO43" s="51" t="str">
        <f t="shared" si="67"/>
        <v/>
      </c>
      <c r="GP43" s="51" t="str">
        <f t="shared" si="68"/>
        <v/>
      </c>
      <c r="GQ43" s="51" t="str">
        <f>'06-1'!I43</f>
        <v/>
      </c>
      <c r="GR43" s="51" t="str">
        <f t="shared" si="72"/>
        <v/>
      </c>
    </row>
    <row r="44" spans="1:200" s="26" customFormat="1" ht="15.95" customHeight="1">
      <c r="A44" s="51">
        <v>39</v>
      </c>
      <c r="B44" s="23">
        <f>คะแนนสอบ!C44</f>
        <v>0</v>
      </c>
      <c r="C44" s="38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4" t="str">
        <f t="shared" si="69"/>
        <v/>
      </c>
      <c r="M44" s="108" t="str">
        <f t="shared" si="0"/>
        <v/>
      </c>
      <c r="N44" s="108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4" t="str">
        <f t="shared" si="70"/>
        <v/>
      </c>
      <c r="X44" s="108" t="str">
        <f t="shared" si="2"/>
        <v/>
      </c>
      <c r="Y44" s="108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4" t="str">
        <f t="shared" si="37"/>
        <v/>
      </c>
      <c r="AI44" s="108" t="str">
        <f t="shared" si="4"/>
        <v/>
      </c>
      <c r="AJ44" s="108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4" t="str">
        <f t="shared" si="38"/>
        <v/>
      </c>
      <c r="AT44" s="108" t="str">
        <f t="shared" si="6"/>
        <v/>
      </c>
      <c r="AU44" s="108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4" t="str">
        <f t="shared" si="39"/>
        <v/>
      </c>
      <c r="BE44" s="108" t="str">
        <f t="shared" si="8"/>
        <v/>
      </c>
      <c r="BF44" s="108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4" t="str">
        <f t="shared" si="40"/>
        <v/>
      </c>
      <c r="BP44" s="108" t="str">
        <f t="shared" si="10"/>
        <v/>
      </c>
      <c r="BQ44" s="108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4" t="str">
        <f t="shared" si="41"/>
        <v/>
      </c>
      <c r="CA44" s="108" t="str">
        <f t="shared" si="12"/>
        <v/>
      </c>
      <c r="CB44" s="108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4" t="str">
        <f t="shared" si="42"/>
        <v/>
      </c>
      <c r="CL44" s="108" t="str">
        <f t="shared" si="14"/>
        <v/>
      </c>
      <c r="CM44" s="108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4" t="str">
        <f t="shared" si="43"/>
        <v/>
      </c>
      <c r="CW44" s="108" t="str">
        <f t="shared" si="16"/>
        <v/>
      </c>
      <c r="CX44" s="108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4" t="str">
        <f t="shared" si="44"/>
        <v/>
      </c>
      <c r="DH44" s="108" t="str">
        <f t="shared" si="45"/>
        <v/>
      </c>
      <c r="DI44" s="108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4" t="str">
        <f t="shared" si="46"/>
        <v/>
      </c>
      <c r="DS44" s="108" t="str">
        <f t="shared" si="19"/>
        <v/>
      </c>
      <c r="DT44" s="108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4" t="str">
        <f t="shared" si="47"/>
        <v/>
      </c>
      <c r="ED44" s="108" t="str">
        <f t="shared" si="21"/>
        <v/>
      </c>
      <c r="EE44" s="108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4" t="str">
        <f t="shared" si="48"/>
        <v/>
      </c>
      <c r="EO44" s="108" t="str">
        <f t="shared" si="23"/>
        <v/>
      </c>
      <c r="EP44" s="108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4" t="str">
        <f t="shared" si="49"/>
        <v/>
      </c>
      <c r="EZ44" s="108" t="str">
        <f t="shared" si="25"/>
        <v/>
      </c>
      <c r="FA44" s="108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4" t="str">
        <f t="shared" si="50"/>
        <v/>
      </c>
      <c r="FK44" s="108" t="str">
        <f t="shared" si="27"/>
        <v/>
      </c>
      <c r="FL44" s="108" t="str">
        <f t="shared" si="28"/>
        <v/>
      </c>
      <c r="FM44" s="24" t="str">
        <f t="shared" si="51"/>
        <v/>
      </c>
      <c r="FN44" s="108" t="str">
        <f t="shared" si="29"/>
        <v/>
      </c>
      <c r="FO44" s="24" t="str">
        <f t="shared" si="52"/>
        <v/>
      </c>
      <c r="FP44" s="108" t="str">
        <f t="shared" si="30"/>
        <v/>
      </c>
      <c r="FQ44" s="24" t="str">
        <f t="shared" si="53"/>
        <v/>
      </c>
      <c r="FR44" s="108" t="str">
        <f t="shared" si="31"/>
        <v/>
      </c>
      <c r="FS44" s="24" t="str">
        <f t="shared" si="54"/>
        <v/>
      </c>
      <c r="FT44" s="108" t="str">
        <f t="shared" si="32"/>
        <v/>
      </c>
      <c r="FU44" s="24" t="str">
        <f t="shared" si="55"/>
        <v/>
      </c>
      <c r="FV44" s="108" t="str">
        <f t="shared" si="33"/>
        <v/>
      </c>
      <c r="FW44" s="24" t="str">
        <f t="shared" si="56"/>
        <v/>
      </c>
      <c r="FX44" s="108" t="str">
        <f t="shared" si="34"/>
        <v/>
      </c>
      <c r="FY44" s="24" t="str">
        <f t="shared" si="57"/>
        <v/>
      </c>
      <c r="FZ44" s="108" t="str">
        <f t="shared" si="35"/>
        <v/>
      </c>
      <c r="GA44" s="24" t="str">
        <f t="shared" si="58"/>
        <v/>
      </c>
      <c r="GB44" s="108" t="str">
        <f t="shared" si="59"/>
        <v/>
      </c>
      <c r="GC44" s="74" t="str">
        <f t="shared" si="71"/>
        <v/>
      </c>
      <c r="GD44" s="108" t="str">
        <f>IF(เกณฑ์!F$20="Mode",GQ44,IF(เกณฑ์!F$20="ร้อยละ",GR44,""))</f>
        <v/>
      </c>
      <c r="GE44" s="108" t="str">
        <f t="shared" si="60"/>
        <v/>
      </c>
      <c r="GF44" s="72"/>
      <c r="GI44" s="51" t="str">
        <f t="shared" si="61"/>
        <v/>
      </c>
      <c r="GJ44" s="51" t="str">
        <f t="shared" si="62"/>
        <v/>
      </c>
      <c r="GK44" s="51" t="str">
        <f t="shared" si="63"/>
        <v/>
      </c>
      <c r="GL44" s="51" t="str">
        <f t="shared" si="64"/>
        <v/>
      </c>
      <c r="GM44" s="51" t="str">
        <f t="shared" si="65"/>
        <v/>
      </c>
      <c r="GN44" s="51" t="str">
        <f t="shared" si="66"/>
        <v/>
      </c>
      <c r="GO44" s="51" t="str">
        <f t="shared" si="67"/>
        <v/>
      </c>
      <c r="GP44" s="51" t="str">
        <f t="shared" si="68"/>
        <v/>
      </c>
      <c r="GQ44" s="51" t="str">
        <f>'06-1'!I44</f>
        <v/>
      </c>
      <c r="GR44" s="51" t="str">
        <f t="shared" si="72"/>
        <v/>
      </c>
    </row>
    <row r="45" spans="1:200" s="26" customFormat="1" ht="15.95" customHeight="1">
      <c r="A45" s="51">
        <v>40</v>
      </c>
      <c r="B45" s="23">
        <f>คะแนนสอบ!C45</f>
        <v>0</v>
      </c>
      <c r="C45" s="38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4" t="str">
        <f t="shared" si="69"/>
        <v/>
      </c>
      <c r="M45" s="108" t="str">
        <f t="shared" si="0"/>
        <v/>
      </c>
      <c r="N45" s="108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4" t="str">
        <f t="shared" si="70"/>
        <v/>
      </c>
      <c r="X45" s="108" t="str">
        <f t="shared" si="2"/>
        <v/>
      </c>
      <c r="Y45" s="108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4" t="str">
        <f t="shared" si="37"/>
        <v/>
      </c>
      <c r="AI45" s="108" t="str">
        <f t="shared" si="4"/>
        <v/>
      </c>
      <c r="AJ45" s="108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4" t="str">
        <f t="shared" si="38"/>
        <v/>
      </c>
      <c r="AT45" s="108" t="str">
        <f t="shared" si="6"/>
        <v/>
      </c>
      <c r="AU45" s="108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4" t="str">
        <f t="shared" si="39"/>
        <v/>
      </c>
      <c r="BE45" s="108" t="str">
        <f t="shared" si="8"/>
        <v/>
      </c>
      <c r="BF45" s="108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4" t="str">
        <f t="shared" si="40"/>
        <v/>
      </c>
      <c r="BP45" s="108" t="str">
        <f t="shared" si="10"/>
        <v/>
      </c>
      <c r="BQ45" s="108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4" t="str">
        <f t="shared" si="41"/>
        <v/>
      </c>
      <c r="CA45" s="108" t="str">
        <f t="shared" si="12"/>
        <v/>
      </c>
      <c r="CB45" s="108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4" t="str">
        <f t="shared" si="42"/>
        <v/>
      </c>
      <c r="CL45" s="108" t="str">
        <f t="shared" si="14"/>
        <v/>
      </c>
      <c r="CM45" s="108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4" t="str">
        <f t="shared" si="43"/>
        <v/>
      </c>
      <c r="CW45" s="108" t="str">
        <f t="shared" si="16"/>
        <v/>
      </c>
      <c r="CX45" s="108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4" t="str">
        <f t="shared" si="44"/>
        <v/>
      </c>
      <c r="DH45" s="108" t="str">
        <f t="shared" si="45"/>
        <v/>
      </c>
      <c r="DI45" s="108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4" t="str">
        <f t="shared" si="46"/>
        <v/>
      </c>
      <c r="DS45" s="108" t="str">
        <f t="shared" si="19"/>
        <v/>
      </c>
      <c r="DT45" s="108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4" t="str">
        <f t="shared" si="47"/>
        <v/>
      </c>
      <c r="ED45" s="108" t="str">
        <f t="shared" si="21"/>
        <v/>
      </c>
      <c r="EE45" s="108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4" t="str">
        <f t="shared" si="48"/>
        <v/>
      </c>
      <c r="EO45" s="108" t="str">
        <f t="shared" si="23"/>
        <v/>
      </c>
      <c r="EP45" s="108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4" t="str">
        <f t="shared" si="49"/>
        <v/>
      </c>
      <c r="EZ45" s="108" t="str">
        <f t="shared" si="25"/>
        <v/>
      </c>
      <c r="FA45" s="108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4" t="str">
        <f t="shared" si="50"/>
        <v/>
      </c>
      <c r="FK45" s="108" t="str">
        <f t="shared" si="27"/>
        <v/>
      </c>
      <c r="FL45" s="108" t="str">
        <f t="shared" si="28"/>
        <v/>
      </c>
      <c r="FM45" s="24" t="str">
        <f t="shared" si="51"/>
        <v/>
      </c>
      <c r="FN45" s="108" t="str">
        <f t="shared" si="29"/>
        <v/>
      </c>
      <c r="FO45" s="24" t="str">
        <f t="shared" si="52"/>
        <v/>
      </c>
      <c r="FP45" s="108" t="str">
        <f t="shared" si="30"/>
        <v/>
      </c>
      <c r="FQ45" s="24" t="str">
        <f t="shared" si="53"/>
        <v/>
      </c>
      <c r="FR45" s="108" t="str">
        <f t="shared" si="31"/>
        <v/>
      </c>
      <c r="FS45" s="24" t="str">
        <f t="shared" si="54"/>
        <v/>
      </c>
      <c r="FT45" s="108" t="str">
        <f t="shared" si="32"/>
        <v/>
      </c>
      <c r="FU45" s="24" t="str">
        <f t="shared" si="55"/>
        <v/>
      </c>
      <c r="FV45" s="108" t="str">
        <f t="shared" si="33"/>
        <v/>
      </c>
      <c r="FW45" s="24" t="str">
        <f t="shared" si="56"/>
        <v/>
      </c>
      <c r="FX45" s="108" t="str">
        <f t="shared" si="34"/>
        <v/>
      </c>
      <c r="FY45" s="24" t="str">
        <f t="shared" si="57"/>
        <v/>
      </c>
      <c r="FZ45" s="108" t="str">
        <f t="shared" si="35"/>
        <v/>
      </c>
      <c r="GA45" s="24" t="str">
        <f t="shared" si="58"/>
        <v/>
      </c>
      <c r="GB45" s="108" t="str">
        <f t="shared" si="59"/>
        <v/>
      </c>
      <c r="GC45" s="74" t="str">
        <f t="shared" si="71"/>
        <v/>
      </c>
      <c r="GD45" s="108" t="str">
        <f>IF(เกณฑ์!F$20="Mode",GQ45,IF(เกณฑ์!F$20="ร้อยละ",GR45,""))</f>
        <v/>
      </c>
      <c r="GE45" s="108" t="str">
        <f t="shared" si="60"/>
        <v/>
      </c>
      <c r="GF45" s="72"/>
      <c r="GI45" s="51" t="str">
        <f t="shared" si="61"/>
        <v/>
      </c>
      <c r="GJ45" s="51" t="str">
        <f t="shared" si="62"/>
        <v/>
      </c>
      <c r="GK45" s="51" t="str">
        <f t="shared" si="63"/>
        <v/>
      </c>
      <c r="GL45" s="51" t="str">
        <f t="shared" si="64"/>
        <v/>
      </c>
      <c r="GM45" s="51" t="str">
        <f t="shared" si="65"/>
        <v/>
      </c>
      <c r="GN45" s="51" t="str">
        <f t="shared" si="66"/>
        <v/>
      </c>
      <c r="GO45" s="51" t="str">
        <f t="shared" si="67"/>
        <v/>
      </c>
      <c r="GP45" s="51" t="str">
        <f t="shared" si="68"/>
        <v/>
      </c>
      <c r="GQ45" s="51" t="str">
        <f>'06-1'!I45</f>
        <v/>
      </c>
      <c r="GR45" s="51" t="str">
        <f t="shared" si="72"/>
        <v/>
      </c>
    </row>
    <row r="46" spans="1:200" s="26" customFormat="1" ht="15.95" customHeight="1">
      <c r="A46" s="51">
        <v>41</v>
      </c>
      <c r="B46" s="23">
        <f>คะแนนสอบ!C46</f>
        <v>0</v>
      </c>
      <c r="C46" s="38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4" t="str">
        <f t="shared" si="69"/>
        <v/>
      </c>
      <c r="M46" s="108" t="str">
        <f t="shared" si="0"/>
        <v/>
      </c>
      <c r="N46" s="108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4" t="str">
        <f t="shared" si="70"/>
        <v/>
      </c>
      <c r="X46" s="108" t="str">
        <f t="shared" si="2"/>
        <v/>
      </c>
      <c r="Y46" s="108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4" t="str">
        <f t="shared" si="37"/>
        <v/>
      </c>
      <c r="AI46" s="108" t="str">
        <f t="shared" si="4"/>
        <v/>
      </c>
      <c r="AJ46" s="108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4" t="str">
        <f t="shared" si="38"/>
        <v/>
      </c>
      <c r="AT46" s="108" t="str">
        <f t="shared" si="6"/>
        <v/>
      </c>
      <c r="AU46" s="108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4" t="str">
        <f t="shared" si="39"/>
        <v/>
      </c>
      <c r="BE46" s="108" t="str">
        <f t="shared" si="8"/>
        <v/>
      </c>
      <c r="BF46" s="108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4" t="str">
        <f t="shared" si="40"/>
        <v/>
      </c>
      <c r="BP46" s="108" t="str">
        <f t="shared" si="10"/>
        <v/>
      </c>
      <c r="BQ46" s="108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4" t="str">
        <f t="shared" si="41"/>
        <v/>
      </c>
      <c r="CA46" s="108" t="str">
        <f t="shared" si="12"/>
        <v/>
      </c>
      <c r="CB46" s="108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4" t="str">
        <f t="shared" si="42"/>
        <v/>
      </c>
      <c r="CL46" s="108" t="str">
        <f t="shared" si="14"/>
        <v/>
      </c>
      <c r="CM46" s="108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4" t="str">
        <f t="shared" si="43"/>
        <v/>
      </c>
      <c r="CW46" s="108" t="str">
        <f t="shared" si="16"/>
        <v/>
      </c>
      <c r="CX46" s="108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4" t="str">
        <f t="shared" si="44"/>
        <v/>
      </c>
      <c r="DH46" s="108" t="str">
        <f t="shared" si="45"/>
        <v/>
      </c>
      <c r="DI46" s="108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4" t="str">
        <f t="shared" si="46"/>
        <v/>
      </c>
      <c r="DS46" s="108" t="str">
        <f t="shared" si="19"/>
        <v/>
      </c>
      <c r="DT46" s="108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4" t="str">
        <f t="shared" si="47"/>
        <v/>
      </c>
      <c r="ED46" s="108" t="str">
        <f t="shared" si="21"/>
        <v/>
      </c>
      <c r="EE46" s="108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4" t="str">
        <f t="shared" si="48"/>
        <v/>
      </c>
      <c r="EO46" s="108" t="str">
        <f t="shared" si="23"/>
        <v/>
      </c>
      <c r="EP46" s="108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4" t="str">
        <f t="shared" si="49"/>
        <v/>
      </c>
      <c r="EZ46" s="108" t="str">
        <f t="shared" si="25"/>
        <v/>
      </c>
      <c r="FA46" s="108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4" t="str">
        <f t="shared" si="50"/>
        <v/>
      </c>
      <c r="FK46" s="108" t="str">
        <f t="shared" si="27"/>
        <v/>
      </c>
      <c r="FL46" s="108" t="str">
        <f t="shared" si="28"/>
        <v/>
      </c>
      <c r="FM46" s="24" t="str">
        <f t="shared" si="51"/>
        <v/>
      </c>
      <c r="FN46" s="108" t="str">
        <f t="shared" si="29"/>
        <v/>
      </c>
      <c r="FO46" s="24" t="str">
        <f t="shared" si="52"/>
        <v/>
      </c>
      <c r="FP46" s="108" t="str">
        <f t="shared" si="30"/>
        <v/>
      </c>
      <c r="FQ46" s="24" t="str">
        <f t="shared" si="53"/>
        <v/>
      </c>
      <c r="FR46" s="108" t="str">
        <f t="shared" si="31"/>
        <v/>
      </c>
      <c r="FS46" s="24" t="str">
        <f t="shared" si="54"/>
        <v/>
      </c>
      <c r="FT46" s="108" t="str">
        <f t="shared" si="32"/>
        <v/>
      </c>
      <c r="FU46" s="24" t="str">
        <f t="shared" si="55"/>
        <v/>
      </c>
      <c r="FV46" s="108" t="str">
        <f t="shared" si="33"/>
        <v/>
      </c>
      <c r="FW46" s="24" t="str">
        <f t="shared" si="56"/>
        <v/>
      </c>
      <c r="FX46" s="108" t="str">
        <f t="shared" si="34"/>
        <v/>
      </c>
      <c r="FY46" s="24" t="str">
        <f t="shared" si="57"/>
        <v/>
      </c>
      <c r="FZ46" s="108" t="str">
        <f t="shared" si="35"/>
        <v/>
      </c>
      <c r="GA46" s="24" t="str">
        <f t="shared" si="58"/>
        <v/>
      </c>
      <c r="GB46" s="108" t="str">
        <f t="shared" si="59"/>
        <v/>
      </c>
      <c r="GC46" s="74" t="str">
        <f t="shared" si="71"/>
        <v/>
      </c>
      <c r="GD46" s="108" t="str">
        <f>IF(เกณฑ์!F$20="Mode",GQ46,IF(เกณฑ์!F$20="ร้อยละ",GR46,""))</f>
        <v/>
      </c>
      <c r="GE46" s="108" t="str">
        <f t="shared" si="60"/>
        <v/>
      </c>
      <c r="GF46" s="72"/>
      <c r="GI46" s="51" t="str">
        <f t="shared" si="61"/>
        <v/>
      </c>
      <c r="GJ46" s="51" t="str">
        <f t="shared" si="62"/>
        <v/>
      </c>
      <c r="GK46" s="51" t="str">
        <f t="shared" si="63"/>
        <v/>
      </c>
      <c r="GL46" s="51" t="str">
        <f t="shared" si="64"/>
        <v/>
      </c>
      <c r="GM46" s="51" t="str">
        <f t="shared" si="65"/>
        <v/>
      </c>
      <c r="GN46" s="51" t="str">
        <f t="shared" si="66"/>
        <v/>
      </c>
      <c r="GO46" s="51" t="str">
        <f t="shared" si="67"/>
        <v/>
      </c>
      <c r="GP46" s="51" t="str">
        <f t="shared" si="68"/>
        <v/>
      </c>
      <c r="GQ46" s="51" t="str">
        <f>'06-1'!I46</f>
        <v/>
      </c>
      <c r="GR46" s="51" t="str">
        <f t="shared" si="72"/>
        <v/>
      </c>
    </row>
    <row r="47" spans="1:200" s="26" customFormat="1" ht="15.95" customHeight="1">
      <c r="A47" s="51">
        <v>42</v>
      </c>
      <c r="B47" s="23">
        <f>คะแนนสอบ!C47</f>
        <v>0</v>
      </c>
      <c r="C47" s="38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4" t="str">
        <f t="shared" si="69"/>
        <v/>
      </c>
      <c r="M47" s="108" t="str">
        <f t="shared" si="0"/>
        <v/>
      </c>
      <c r="N47" s="108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4" t="str">
        <f t="shared" si="70"/>
        <v/>
      </c>
      <c r="X47" s="108" t="str">
        <f t="shared" si="2"/>
        <v/>
      </c>
      <c r="Y47" s="108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4" t="str">
        <f t="shared" si="37"/>
        <v/>
      </c>
      <c r="AI47" s="108" t="str">
        <f t="shared" si="4"/>
        <v/>
      </c>
      <c r="AJ47" s="108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4" t="str">
        <f t="shared" si="38"/>
        <v/>
      </c>
      <c r="AT47" s="108" t="str">
        <f t="shared" si="6"/>
        <v/>
      </c>
      <c r="AU47" s="108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4" t="str">
        <f t="shared" si="39"/>
        <v/>
      </c>
      <c r="BE47" s="108" t="str">
        <f t="shared" si="8"/>
        <v/>
      </c>
      <c r="BF47" s="108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4" t="str">
        <f t="shared" si="40"/>
        <v/>
      </c>
      <c r="BP47" s="108" t="str">
        <f t="shared" si="10"/>
        <v/>
      </c>
      <c r="BQ47" s="108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4" t="str">
        <f t="shared" si="41"/>
        <v/>
      </c>
      <c r="CA47" s="108" t="str">
        <f t="shared" si="12"/>
        <v/>
      </c>
      <c r="CB47" s="108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4" t="str">
        <f t="shared" si="42"/>
        <v/>
      </c>
      <c r="CL47" s="108" t="str">
        <f t="shared" si="14"/>
        <v/>
      </c>
      <c r="CM47" s="108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4" t="str">
        <f t="shared" si="43"/>
        <v/>
      </c>
      <c r="CW47" s="108" t="str">
        <f t="shared" si="16"/>
        <v/>
      </c>
      <c r="CX47" s="108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4" t="str">
        <f t="shared" si="44"/>
        <v/>
      </c>
      <c r="DH47" s="108" t="str">
        <f t="shared" si="45"/>
        <v/>
      </c>
      <c r="DI47" s="108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4" t="str">
        <f t="shared" si="46"/>
        <v/>
      </c>
      <c r="DS47" s="108" t="str">
        <f t="shared" si="19"/>
        <v/>
      </c>
      <c r="DT47" s="108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4" t="str">
        <f t="shared" si="47"/>
        <v/>
      </c>
      <c r="ED47" s="108" t="str">
        <f t="shared" si="21"/>
        <v/>
      </c>
      <c r="EE47" s="108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4" t="str">
        <f t="shared" si="48"/>
        <v/>
      </c>
      <c r="EO47" s="108" t="str">
        <f t="shared" si="23"/>
        <v/>
      </c>
      <c r="EP47" s="108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4" t="str">
        <f t="shared" si="49"/>
        <v/>
      </c>
      <c r="EZ47" s="108" t="str">
        <f t="shared" si="25"/>
        <v/>
      </c>
      <c r="FA47" s="108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4" t="str">
        <f t="shared" si="50"/>
        <v/>
      </c>
      <c r="FK47" s="108" t="str">
        <f t="shared" si="27"/>
        <v/>
      </c>
      <c r="FL47" s="108" t="str">
        <f t="shared" si="28"/>
        <v/>
      </c>
      <c r="FM47" s="24" t="str">
        <f t="shared" si="51"/>
        <v/>
      </c>
      <c r="FN47" s="108" t="str">
        <f t="shared" si="29"/>
        <v/>
      </c>
      <c r="FO47" s="24" t="str">
        <f t="shared" si="52"/>
        <v/>
      </c>
      <c r="FP47" s="108" t="str">
        <f t="shared" si="30"/>
        <v/>
      </c>
      <c r="FQ47" s="24" t="str">
        <f t="shared" si="53"/>
        <v/>
      </c>
      <c r="FR47" s="108" t="str">
        <f t="shared" si="31"/>
        <v/>
      </c>
      <c r="FS47" s="24" t="str">
        <f t="shared" si="54"/>
        <v/>
      </c>
      <c r="FT47" s="108" t="str">
        <f t="shared" si="32"/>
        <v/>
      </c>
      <c r="FU47" s="24" t="str">
        <f t="shared" si="55"/>
        <v/>
      </c>
      <c r="FV47" s="108" t="str">
        <f t="shared" si="33"/>
        <v/>
      </c>
      <c r="FW47" s="24" t="str">
        <f t="shared" si="56"/>
        <v/>
      </c>
      <c r="FX47" s="108" t="str">
        <f t="shared" si="34"/>
        <v/>
      </c>
      <c r="FY47" s="24" t="str">
        <f t="shared" si="57"/>
        <v/>
      </c>
      <c r="FZ47" s="108" t="str">
        <f t="shared" si="35"/>
        <v/>
      </c>
      <c r="GA47" s="24" t="str">
        <f t="shared" si="58"/>
        <v/>
      </c>
      <c r="GB47" s="108" t="str">
        <f t="shared" si="59"/>
        <v/>
      </c>
      <c r="GC47" s="74" t="str">
        <f t="shared" si="71"/>
        <v/>
      </c>
      <c r="GD47" s="108" t="str">
        <f>IF(เกณฑ์!F$20="Mode",GQ47,IF(เกณฑ์!F$20="ร้อยละ",GR47,""))</f>
        <v/>
      </c>
      <c r="GE47" s="108" t="str">
        <f t="shared" si="60"/>
        <v/>
      </c>
      <c r="GF47" s="72"/>
      <c r="GI47" s="51" t="str">
        <f t="shared" si="61"/>
        <v/>
      </c>
      <c r="GJ47" s="51" t="str">
        <f t="shared" si="62"/>
        <v/>
      </c>
      <c r="GK47" s="51" t="str">
        <f t="shared" si="63"/>
        <v/>
      </c>
      <c r="GL47" s="51" t="str">
        <f t="shared" si="64"/>
        <v/>
      </c>
      <c r="GM47" s="51" t="str">
        <f t="shared" si="65"/>
        <v/>
      </c>
      <c r="GN47" s="51" t="str">
        <f t="shared" si="66"/>
        <v/>
      </c>
      <c r="GO47" s="51" t="str">
        <f t="shared" si="67"/>
        <v/>
      </c>
      <c r="GP47" s="51" t="str">
        <f t="shared" si="68"/>
        <v/>
      </c>
      <c r="GQ47" s="51" t="str">
        <f>'06-1'!I47</f>
        <v/>
      </c>
      <c r="GR47" s="51" t="str">
        <f t="shared" si="72"/>
        <v/>
      </c>
    </row>
    <row r="48" spans="1:200" s="26" customFormat="1" ht="15.95" customHeight="1">
      <c r="A48" s="51">
        <v>43</v>
      </c>
      <c r="B48" s="23">
        <f>คะแนนสอบ!C48</f>
        <v>0</v>
      </c>
      <c r="C48" s="38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4" t="str">
        <f t="shared" si="69"/>
        <v/>
      </c>
      <c r="M48" s="108" t="str">
        <f t="shared" si="0"/>
        <v/>
      </c>
      <c r="N48" s="108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4" t="str">
        <f t="shared" si="70"/>
        <v/>
      </c>
      <c r="X48" s="108" t="str">
        <f t="shared" si="2"/>
        <v/>
      </c>
      <c r="Y48" s="108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4" t="str">
        <f t="shared" si="37"/>
        <v/>
      </c>
      <c r="AI48" s="108" t="str">
        <f t="shared" si="4"/>
        <v/>
      </c>
      <c r="AJ48" s="108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4" t="str">
        <f t="shared" si="38"/>
        <v/>
      </c>
      <c r="AT48" s="108" t="str">
        <f t="shared" si="6"/>
        <v/>
      </c>
      <c r="AU48" s="108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4" t="str">
        <f t="shared" si="39"/>
        <v/>
      </c>
      <c r="BE48" s="108" t="str">
        <f t="shared" si="8"/>
        <v/>
      </c>
      <c r="BF48" s="108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4" t="str">
        <f t="shared" si="40"/>
        <v/>
      </c>
      <c r="BP48" s="108" t="str">
        <f t="shared" si="10"/>
        <v/>
      </c>
      <c r="BQ48" s="108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4" t="str">
        <f t="shared" si="41"/>
        <v/>
      </c>
      <c r="CA48" s="108" t="str">
        <f t="shared" si="12"/>
        <v/>
      </c>
      <c r="CB48" s="108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4" t="str">
        <f t="shared" si="42"/>
        <v/>
      </c>
      <c r="CL48" s="108" t="str">
        <f t="shared" si="14"/>
        <v/>
      </c>
      <c r="CM48" s="108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4" t="str">
        <f t="shared" si="43"/>
        <v/>
      </c>
      <c r="CW48" s="108" t="str">
        <f t="shared" si="16"/>
        <v/>
      </c>
      <c r="CX48" s="108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4" t="str">
        <f t="shared" si="44"/>
        <v/>
      </c>
      <c r="DH48" s="108" t="str">
        <f t="shared" si="45"/>
        <v/>
      </c>
      <c r="DI48" s="108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4" t="str">
        <f t="shared" si="46"/>
        <v/>
      </c>
      <c r="DS48" s="108" t="str">
        <f t="shared" si="19"/>
        <v/>
      </c>
      <c r="DT48" s="108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4" t="str">
        <f t="shared" si="47"/>
        <v/>
      </c>
      <c r="ED48" s="108" t="str">
        <f t="shared" si="21"/>
        <v/>
      </c>
      <c r="EE48" s="108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4" t="str">
        <f t="shared" si="48"/>
        <v/>
      </c>
      <c r="EO48" s="108" t="str">
        <f t="shared" si="23"/>
        <v/>
      </c>
      <c r="EP48" s="108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4" t="str">
        <f t="shared" si="49"/>
        <v/>
      </c>
      <c r="EZ48" s="108" t="str">
        <f t="shared" si="25"/>
        <v/>
      </c>
      <c r="FA48" s="108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4" t="str">
        <f t="shared" si="50"/>
        <v/>
      </c>
      <c r="FK48" s="108" t="str">
        <f t="shared" si="27"/>
        <v/>
      </c>
      <c r="FL48" s="108" t="str">
        <f t="shared" si="28"/>
        <v/>
      </c>
      <c r="FM48" s="24" t="str">
        <f t="shared" si="51"/>
        <v/>
      </c>
      <c r="FN48" s="108" t="str">
        <f t="shared" si="29"/>
        <v/>
      </c>
      <c r="FO48" s="24" t="str">
        <f t="shared" si="52"/>
        <v/>
      </c>
      <c r="FP48" s="108" t="str">
        <f t="shared" si="30"/>
        <v/>
      </c>
      <c r="FQ48" s="24" t="str">
        <f t="shared" si="53"/>
        <v/>
      </c>
      <c r="FR48" s="108" t="str">
        <f t="shared" si="31"/>
        <v/>
      </c>
      <c r="FS48" s="24" t="str">
        <f t="shared" si="54"/>
        <v/>
      </c>
      <c r="FT48" s="108" t="str">
        <f t="shared" si="32"/>
        <v/>
      </c>
      <c r="FU48" s="24" t="str">
        <f t="shared" si="55"/>
        <v/>
      </c>
      <c r="FV48" s="108" t="str">
        <f t="shared" si="33"/>
        <v/>
      </c>
      <c r="FW48" s="24" t="str">
        <f t="shared" si="56"/>
        <v/>
      </c>
      <c r="FX48" s="108" t="str">
        <f t="shared" si="34"/>
        <v/>
      </c>
      <c r="FY48" s="24" t="str">
        <f t="shared" si="57"/>
        <v/>
      </c>
      <c r="FZ48" s="108" t="str">
        <f t="shared" si="35"/>
        <v/>
      </c>
      <c r="GA48" s="24" t="str">
        <f t="shared" si="58"/>
        <v/>
      </c>
      <c r="GB48" s="108" t="str">
        <f t="shared" si="59"/>
        <v/>
      </c>
      <c r="GC48" s="74" t="str">
        <f t="shared" si="71"/>
        <v/>
      </c>
      <c r="GD48" s="108" t="str">
        <f>IF(เกณฑ์!F$20="Mode",GQ48,IF(เกณฑ์!F$20="ร้อยละ",GR48,""))</f>
        <v/>
      </c>
      <c r="GE48" s="108" t="str">
        <f t="shared" si="60"/>
        <v/>
      </c>
      <c r="GF48" s="72"/>
      <c r="GI48" s="51" t="str">
        <f t="shared" si="61"/>
        <v/>
      </c>
      <c r="GJ48" s="51" t="str">
        <f t="shared" si="62"/>
        <v/>
      </c>
      <c r="GK48" s="51" t="str">
        <f t="shared" si="63"/>
        <v/>
      </c>
      <c r="GL48" s="51" t="str">
        <f t="shared" si="64"/>
        <v/>
      </c>
      <c r="GM48" s="51" t="str">
        <f t="shared" si="65"/>
        <v/>
      </c>
      <c r="GN48" s="51" t="str">
        <f t="shared" si="66"/>
        <v/>
      </c>
      <c r="GO48" s="51" t="str">
        <f t="shared" si="67"/>
        <v/>
      </c>
      <c r="GP48" s="51" t="str">
        <f t="shared" si="68"/>
        <v/>
      </c>
      <c r="GQ48" s="51" t="str">
        <f>'06-1'!I48</f>
        <v/>
      </c>
      <c r="GR48" s="51" t="str">
        <f t="shared" si="72"/>
        <v/>
      </c>
    </row>
    <row r="49" spans="1:200" s="26" customFormat="1" ht="15.95" customHeight="1">
      <c r="A49" s="51">
        <v>44</v>
      </c>
      <c r="B49" s="23">
        <f>คะแนนสอบ!C49</f>
        <v>0</v>
      </c>
      <c r="C49" s="38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4" t="str">
        <f t="shared" si="69"/>
        <v/>
      </c>
      <c r="M49" s="108" t="str">
        <f t="shared" si="0"/>
        <v/>
      </c>
      <c r="N49" s="108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4" t="str">
        <f t="shared" si="70"/>
        <v/>
      </c>
      <c r="X49" s="108" t="str">
        <f t="shared" si="2"/>
        <v/>
      </c>
      <c r="Y49" s="108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4" t="str">
        <f t="shared" si="37"/>
        <v/>
      </c>
      <c r="AI49" s="108" t="str">
        <f t="shared" si="4"/>
        <v/>
      </c>
      <c r="AJ49" s="108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4" t="str">
        <f t="shared" si="38"/>
        <v/>
      </c>
      <c r="AT49" s="108" t="str">
        <f t="shared" si="6"/>
        <v/>
      </c>
      <c r="AU49" s="108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4" t="str">
        <f t="shared" si="39"/>
        <v/>
      </c>
      <c r="BE49" s="108" t="str">
        <f t="shared" si="8"/>
        <v/>
      </c>
      <c r="BF49" s="108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4" t="str">
        <f t="shared" si="40"/>
        <v/>
      </c>
      <c r="BP49" s="108" t="str">
        <f t="shared" si="10"/>
        <v/>
      </c>
      <c r="BQ49" s="108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4" t="str">
        <f t="shared" si="41"/>
        <v/>
      </c>
      <c r="CA49" s="108" t="str">
        <f t="shared" si="12"/>
        <v/>
      </c>
      <c r="CB49" s="108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4" t="str">
        <f t="shared" si="42"/>
        <v/>
      </c>
      <c r="CL49" s="108" t="str">
        <f t="shared" si="14"/>
        <v/>
      </c>
      <c r="CM49" s="108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4" t="str">
        <f t="shared" si="43"/>
        <v/>
      </c>
      <c r="CW49" s="108" t="str">
        <f t="shared" si="16"/>
        <v/>
      </c>
      <c r="CX49" s="108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4" t="str">
        <f t="shared" si="44"/>
        <v/>
      </c>
      <c r="DH49" s="108" t="str">
        <f t="shared" si="45"/>
        <v/>
      </c>
      <c r="DI49" s="108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4" t="str">
        <f t="shared" si="46"/>
        <v/>
      </c>
      <c r="DS49" s="108" t="str">
        <f t="shared" si="19"/>
        <v/>
      </c>
      <c r="DT49" s="108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4" t="str">
        <f t="shared" si="47"/>
        <v/>
      </c>
      <c r="ED49" s="108" t="str">
        <f t="shared" si="21"/>
        <v/>
      </c>
      <c r="EE49" s="108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4" t="str">
        <f t="shared" si="48"/>
        <v/>
      </c>
      <c r="EO49" s="108" t="str">
        <f t="shared" si="23"/>
        <v/>
      </c>
      <c r="EP49" s="108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4" t="str">
        <f t="shared" si="49"/>
        <v/>
      </c>
      <c r="EZ49" s="108" t="str">
        <f t="shared" si="25"/>
        <v/>
      </c>
      <c r="FA49" s="108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4" t="str">
        <f t="shared" si="50"/>
        <v/>
      </c>
      <c r="FK49" s="108" t="str">
        <f t="shared" si="27"/>
        <v/>
      </c>
      <c r="FL49" s="108" t="str">
        <f t="shared" si="28"/>
        <v/>
      </c>
      <c r="FM49" s="24" t="str">
        <f t="shared" si="51"/>
        <v/>
      </c>
      <c r="FN49" s="108" t="str">
        <f t="shared" si="29"/>
        <v/>
      </c>
      <c r="FO49" s="24" t="str">
        <f t="shared" si="52"/>
        <v/>
      </c>
      <c r="FP49" s="108" t="str">
        <f t="shared" si="30"/>
        <v/>
      </c>
      <c r="FQ49" s="24" t="str">
        <f t="shared" si="53"/>
        <v/>
      </c>
      <c r="FR49" s="108" t="str">
        <f t="shared" si="31"/>
        <v/>
      </c>
      <c r="FS49" s="24" t="str">
        <f t="shared" si="54"/>
        <v/>
      </c>
      <c r="FT49" s="108" t="str">
        <f t="shared" si="32"/>
        <v/>
      </c>
      <c r="FU49" s="24" t="str">
        <f t="shared" si="55"/>
        <v/>
      </c>
      <c r="FV49" s="108" t="str">
        <f t="shared" si="33"/>
        <v/>
      </c>
      <c r="FW49" s="24" t="str">
        <f t="shared" si="56"/>
        <v/>
      </c>
      <c r="FX49" s="108" t="str">
        <f t="shared" si="34"/>
        <v/>
      </c>
      <c r="FY49" s="24" t="str">
        <f t="shared" si="57"/>
        <v/>
      </c>
      <c r="FZ49" s="108" t="str">
        <f t="shared" si="35"/>
        <v/>
      </c>
      <c r="GA49" s="24" t="str">
        <f t="shared" si="58"/>
        <v/>
      </c>
      <c r="GB49" s="108" t="str">
        <f t="shared" si="59"/>
        <v/>
      </c>
      <c r="GC49" s="74" t="str">
        <f t="shared" si="71"/>
        <v/>
      </c>
      <c r="GD49" s="108" t="str">
        <f>IF(เกณฑ์!F$20="Mode",GQ49,IF(เกณฑ์!F$20="ร้อยละ",GR49,""))</f>
        <v/>
      </c>
      <c r="GE49" s="108" t="str">
        <f t="shared" si="60"/>
        <v/>
      </c>
      <c r="GF49" s="72"/>
      <c r="GI49" s="51" t="str">
        <f t="shared" si="61"/>
        <v/>
      </c>
      <c r="GJ49" s="51" t="str">
        <f t="shared" si="62"/>
        <v/>
      </c>
      <c r="GK49" s="51" t="str">
        <f t="shared" si="63"/>
        <v/>
      </c>
      <c r="GL49" s="51" t="str">
        <f t="shared" si="64"/>
        <v/>
      </c>
      <c r="GM49" s="51" t="str">
        <f t="shared" si="65"/>
        <v/>
      </c>
      <c r="GN49" s="51" t="str">
        <f t="shared" si="66"/>
        <v/>
      </c>
      <c r="GO49" s="51" t="str">
        <f t="shared" si="67"/>
        <v/>
      </c>
      <c r="GP49" s="51" t="str">
        <f t="shared" si="68"/>
        <v/>
      </c>
      <c r="GQ49" s="51" t="str">
        <f>'06-1'!I49</f>
        <v/>
      </c>
      <c r="GR49" s="51" t="str">
        <f t="shared" si="72"/>
        <v/>
      </c>
    </row>
    <row r="50" spans="1:200" s="26" customFormat="1" ht="15.95" customHeight="1">
      <c r="A50" s="51">
        <v>45</v>
      </c>
      <c r="B50" s="23">
        <f>คะแนนสอบ!C50</f>
        <v>0</v>
      </c>
      <c r="C50" s="38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4" t="str">
        <f t="shared" ref="L50:L55" si="73">IF(SUM(D50:K50),ROUND(SUM(D50:K50)*100/$L$5,0),"")</f>
        <v/>
      </c>
      <c r="M50" s="108" t="str">
        <f t="shared" ref="M50:M55" si="74">IF(L50="","",VLOOKUP(L50,grad02,5,TRUE))</f>
        <v/>
      </c>
      <c r="N50" s="108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4" t="str">
        <f t="shared" ref="W50:W55" si="76">IF(SUM(O50:V50),ROUND(SUM(O50:V50)*100/$W$5,0),"")</f>
        <v/>
      </c>
      <c r="X50" s="108" t="str">
        <f t="shared" ref="X50:X55" si="77">IF(W50="","",VLOOKUP(W50,grad02,5,TRUE))</f>
        <v/>
      </c>
      <c r="Y50" s="108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4" t="str">
        <f t="shared" ref="AH50:AH55" si="79">IF(SUM(Z50:AG50),ROUND(SUM(Z50:AG50)*100/$AH$5,0),"")</f>
        <v/>
      </c>
      <c r="AI50" s="108" t="str">
        <f t="shared" ref="AI50:AI55" si="80">IF(AH50="","",VLOOKUP(AH50,grad02,5,TRUE))</f>
        <v/>
      </c>
      <c r="AJ50" s="108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4" t="str">
        <f t="shared" ref="AS50:AS55" si="82">IF(SUM(AK50:AR50),ROUND(SUM(AK50:AR50)*100/$AS$5,0),"")</f>
        <v/>
      </c>
      <c r="AT50" s="108" t="str">
        <f t="shared" ref="AT50:AT55" si="83">IF(AS50="","",VLOOKUP(AS50,grad02,5,TRUE))</f>
        <v/>
      </c>
      <c r="AU50" s="108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4" t="str">
        <f t="shared" ref="BD50:BD55" si="85">IF(SUM(AV50:BC50),ROUND(SUM(AV50:BC50)*100/$BD$5,0),"")</f>
        <v/>
      </c>
      <c r="BE50" s="108" t="str">
        <f t="shared" ref="BE50:BE55" si="86">IF(BD50="","",VLOOKUP(BD50,grad02,5,TRUE))</f>
        <v/>
      </c>
      <c r="BF50" s="108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4" t="str">
        <f t="shared" ref="BO50:BO55" si="88">IF(SUM(BG50:BN50),ROUND(SUM(BG50:BN50)*100/$BO$5,0),"")</f>
        <v/>
      </c>
      <c r="BP50" s="108" t="str">
        <f t="shared" ref="BP50:BP55" si="89">IF(BO50="","",VLOOKUP(BO50,grad02,5,TRUE))</f>
        <v/>
      </c>
      <c r="BQ50" s="108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4" t="str">
        <f t="shared" ref="BZ50:BZ55" si="91">IF(SUM(BR50:BY50),ROUND(SUM(BR50:BY50)*100/$BZ$5,0),"")</f>
        <v/>
      </c>
      <c r="CA50" s="108" t="str">
        <f t="shared" ref="CA50:CA55" si="92">IF(BZ50="","",VLOOKUP(BZ50,grad02,5,TRUE))</f>
        <v/>
      </c>
      <c r="CB50" s="108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4" t="str">
        <f t="shared" ref="CK50:CK55" si="94">IF(SUM(CC50:CJ50),ROUND(SUM(CC50:CJ50)*100/$CK$5,0),"")</f>
        <v/>
      </c>
      <c r="CL50" s="108" t="str">
        <f t="shared" ref="CL50:CL55" si="95">IF(CK50="","",VLOOKUP(CK50,grad02,5,TRUE))</f>
        <v/>
      </c>
      <c r="CM50" s="108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4" t="str">
        <f t="shared" ref="CV50:CV55" si="97">IF(SUM(CN50:CU50),ROUND(SUM(CN50:CU50)*100/$CV$5,0),"")</f>
        <v/>
      </c>
      <c r="CW50" s="108" t="str">
        <f t="shared" ref="CW50:CW55" si="98">IF(CV50="","",VLOOKUP(CV50,grad02,5,TRUE))</f>
        <v/>
      </c>
      <c r="CX50" s="108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4" t="str">
        <f t="shared" ref="DG50:DG55" si="100">IF(SUM(CY50:DF50),ROUND(SUM(CY50:DF50)*100/$DG$5,0),"")</f>
        <v/>
      </c>
      <c r="DH50" s="108" t="str">
        <f t="shared" ref="DH50:DH55" si="101">IF(DG50="","",VLOOKUP(DG50,grad02,5,TRUE))</f>
        <v/>
      </c>
      <c r="DI50" s="108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4" t="str">
        <f t="shared" si="46"/>
        <v/>
      </c>
      <c r="DS50" s="108" t="str">
        <f t="shared" si="19"/>
        <v/>
      </c>
      <c r="DT50" s="108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4" t="str">
        <f t="shared" si="47"/>
        <v/>
      </c>
      <c r="ED50" s="108" t="str">
        <f t="shared" si="21"/>
        <v/>
      </c>
      <c r="EE50" s="108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4" t="str">
        <f t="shared" si="48"/>
        <v/>
      </c>
      <c r="EO50" s="108" t="str">
        <f t="shared" si="23"/>
        <v/>
      </c>
      <c r="EP50" s="108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4" t="str">
        <f t="shared" si="49"/>
        <v/>
      </c>
      <c r="EZ50" s="108" t="str">
        <f t="shared" si="25"/>
        <v/>
      </c>
      <c r="FA50" s="108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4" t="str">
        <f t="shared" ref="FJ50:FJ55" si="103">IF(SUM(FB50:FI50),ROUND(SUM(FB50:FI50)*100/$FJ$5,0),"")</f>
        <v/>
      </c>
      <c r="FK50" s="108" t="str">
        <f t="shared" ref="FK50:FK55" si="104">IF(FJ50="","",VLOOKUP(FJ50,grad02,5,TRUE))</f>
        <v/>
      </c>
      <c r="FL50" s="108" t="str">
        <f t="shared" ref="FL50:FL55" si="105">IF(FJ50="","",VLOOKUP(FJ50,grad02,4,TRUE))</f>
        <v/>
      </c>
      <c r="FM50" s="24" t="str">
        <f t="shared" si="51"/>
        <v/>
      </c>
      <c r="FN50" s="108" t="str">
        <f t="shared" ref="FN50:FN55" si="106">IF(FM50="","",VLOOKUP(FM50,grad02,5,TRUE))</f>
        <v/>
      </c>
      <c r="FO50" s="24" t="str">
        <f t="shared" si="52"/>
        <v/>
      </c>
      <c r="FP50" s="108" t="str">
        <f t="shared" ref="FP50:FP55" si="107">IF(FO50="","",VLOOKUP(FO50,grad02,5,TRUE))</f>
        <v/>
      </c>
      <c r="FQ50" s="24" t="str">
        <f t="shared" si="53"/>
        <v/>
      </c>
      <c r="FR50" s="108" t="str">
        <f t="shared" ref="FR50:FR55" si="108">IF(FQ50="","",VLOOKUP(FQ50,grad02,5,TRUE))</f>
        <v/>
      </c>
      <c r="FS50" s="24" t="str">
        <f t="shared" si="54"/>
        <v/>
      </c>
      <c r="FT50" s="108" t="str">
        <f t="shared" ref="FT50:FT55" si="109">IF(FS50="","",VLOOKUP(FS50,grad02,5,TRUE))</f>
        <v/>
      </c>
      <c r="FU50" s="24" t="str">
        <f t="shared" si="55"/>
        <v/>
      </c>
      <c r="FV50" s="108" t="str">
        <f t="shared" ref="FV50:FV55" si="110">IF(FU50="","",VLOOKUP(FU50,grad02,5,TRUE))</f>
        <v/>
      </c>
      <c r="FW50" s="24" t="str">
        <f t="shared" si="56"/>
        <v/>
      </c>
      <c r="FX50" s="108" t="str">
        <f t="shared" ref="FX50:FX55" si="111">IF(FW50="","",VLOOKUP(FW50,grad02,5,TRUE))</f>
        <v/>
      </c>
      <c r="FY50" s="24" t="str">
        <f t="shared" si="57"/>
        <v/>
      </c>
      <c r="FZ50" s="108" t="str">
        <f t="shared" ref="FZ50:FZ55" si="112">IF(FY50="","",VLOOKUP(FY50,grad02,5,TRUE))</f>
        <v/>
      </c>
      <c r="GA50" s="24" t="str">
        <f t="shared" si="58"/>
        <v/>
      </c>
      <c r="GB50" s="108" t="str">
        <f t="shared" ref="GB50:GB55" si="113">IF(GA50="","",VLOOKUP(GA50,grad02,5,TRUE))</f>
        <v/>
      </c>
      <c r="GC50" s="74" t="str">
        <f t="shared" ref="GC50:GC55" si="114">IF(SUM(FM50,FO50,FQ50,FS50,FU50,FW50,FY50,GA50),ROUND(SUM(FM50,FO50,FQ50,FS50,FU50,FW50,FY50,GA50)/$GC$5,0),"")</f>
        <v/>
      </c>
      <c r="GD50" s="108" t="str">
        <f>IF(เกณฑ์!F$20="Mode",GQ50,IF(เกณฑ์!F$20="ร้อยละ",GR50,""))</f>
        <v/>
      </c>
      <c r="GE50" s="108" t="str">
        <f t="shared" ref="GE50:GE55" si="115">IF(GD50="","",IF(GD50=0,"ไม่ผ่าน",IF(GD50=1,"ผ่าน",IF(GD50=2,"ดี","ดีเยี่ยม"))))</f>
        <v/>
      </c>
      <c r="GF50" s="72"/>
      <c r="GI50" s="51" t="str">
        <f t="shared" ref="GI50:GI55" si="116">FN50</f>
        <v/>
      </c>
      <c r="GJ50" s="51" t="str">
        <f t="shared" ref="GJ50:GJ55" si="117">FP50</f>
        <v/>
      </c>
      <c r="GK50" s="51" t="str">
        <f t="shared" ref="GK50:GK55" si="118">FR50</f>
        <v/>
      </c>
      <c r="GL50" s="51" t="str">
        <f t="shared" ref="GL50:GL55" si="119">FT50</f>
        <v/>
      </c>
      <c r="GM50" s="51" t="str">
        <f t="shared" ref="GM50:GM55" si="120">FV50</f>
        <v/>
      </c>
      <c r="GN50" s="51" t="str">
        <f t="shared" ref="GN50:GN55" si="121">FX50</f>
        <v/>
      </c>
      <c r="GO50" s="51" t="str">
        <f t="shared" ref="GO50:GO55" si="122">FZ50</f>
        <v/>
      </c>
      <c r="GP50" s="51" t="str">
        <f t="shared" ref="GP50:GP55" si="123">GB50</f>
        <v/>
      </c>
      <c r="GQ50" s="51" t="str">
        <f>'06-1'!I50</f>
        <v/>
      </c>
      <c r="GR50" s="51" t="str">
        <f t="shared" si="72"/>
        <v/>
      </c>
    </row>
    <row r="51" spans="1:200" s="26" customFormat="1" ht="15.95" customHeight="1">
      <c r="A51" s="51">
        <v>46</v>
      </c>
      <c r="B51" s="23">
        <f>คะแนนสอบ!C51</f>
        <v>0</v>
      </c>
      <c r="C51" s="38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4" t="str">
        <f t="shared" si="73"/>
        <v/>
      </c>
      <c r="M51" s="108" t="str">
        <f t="shared" si="74"/>
        <v/>
      </c>
      <c r="N51" s="108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4" t="str">
        <f t="shared" si="76"/>
        <v/>
      </c>
      <c r="X51" s="108" t="str">
        <f t="shared" si="77"/>
        <v/>
      </c>
      <c r="Y51" s="108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4" t="str">
        <f t="shared" si="79"/>
        <v/>
      </c>
      <c r="AI51" s="108" t="str">
        <f t="shared" si="80"/>
        <v/>
      </c>
      <c r="AJ51" s="108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4" t="str">
        <f t="shared" si="82"/>
        <v/>
      </c>
      <c r="AT51" s="108" t="str">
        <f t="shared" si="83"/>
        <v/>
      </c>
      <c r="AU51" s="108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4" t="str">
        <f t="shared" si="85"/>
        <v/>
      </c>
      <c r="BE51" s="108" t="str">
        <f t="shared" si="86"/>
        <v/>
      </c>
      <c r="BF51" s="108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4" t="str">
        <f t="shared" si="88"/>
        <v/>
      </c>
      <c r="BP51" s="108" t="str">
        <f t="shared" si="89"/>
        <v/>
      </c>
      <c r="BQ51" s="108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4" t="str">
        <f t="shared" si="91"/>
        <v/>
      </c>
      <c r="CA51" s="108" t="str">
        <f t="shared" si="92"/>
        <v/>
      </c>
      <c r="CB51" s="108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4" t="str">
        <f t="shared" si="94"/>
        <v/>
      </c>
      <c r="CL51" s="108" t="str">
        <f t="shared" si="95"/>
        <v/>
      </c>
      <c r="CM51" s="108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4" t="str">
        <f t="shared" si="97"/>
        <v/>
      </c>
      <c r="CW51" s="108" t="str">
        <f t="shared" si="98"/>
        <v/>
      </c>
      <c r="CX51" s="108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4" t="str">
        <f t="shared" si="100"/>
        <v/>
      </c>
      <c r="DH51" s="108" t="str">
        <f t="shared" si="101"/>
        <v/>
      </c>
      <c r="DI51" s="108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4" t="str">
        <f t="shared" si="46"/>
        <v/>
      </c>
      <c r="DS51" s="108" t="str">
        <f t="shared" si="19"/>
        <v/>
      </c>
      <c r="DT51" s="108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4" t="str">
        <f t="shared" si="47"/>
        <v/>
      </c>
      <c r="ED51" s="108" t="str">
        <f t="shared" si="21"/>
        <v/>
      </c>
      <c r="EE51" s="108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4" t="str">
        <f t="shared" si="48"/>
        <v/>
      </c>
      <c r="EO51" s="108" t="str">
        <f t="shared" si="23"/>
        <v/>
      </c>
      <c r="EP51" s="108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4" t="str">
        <f t="shared" si="49"/>
        <v/>
      </c>
      <c r="EZ51" s="108" t="str">
        <f t="shared" si="25"/>
        <v/>
      </c>
      <c r="FA51" s="108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4" t="str">
        <f t="shared" si="103"/>
        <v/>
      </c>
      <c r="FK51" s="108" t="str">
        <f t="shared" si="104"/>
        <v/>
      </c>
      <c r="FL51" s="108" t="str">
        <f t="shared" si="105"/>
        <v/>
      </c>
      <c r="FM51" s="24" t="str">
        <f t="shared" si="51"/>
        <v/>
      </c>
      <c r="FN51" s="108" t="str">
        <f t="shared" si="106"/>
        <v/>
      </c>
      <c r="FO51" s="24" t="str">
        <f t="shared" si="52"/>
        <v/>
      </c>
      <c r="FP51" s="108" t="str">
        <f t="shared" si="107"/>
        <v/>
      </c>
      <c r="FQ51" s="24" t="str">
        <f t="shared" si="53"/>
        <v/>
      </c>
      <c r="FR51" s="108" t="str">
        <f t="shared" si="108"/>
        <v/>
      </c>
      <c r="FS51" s="24" t="str">
        <f t="shared" si="54"/>
        <v/>
      </c>
      <c r="FT51" s="108" t="str">
        <f t="shared" si="109"/>
        <v/>
      </c>
      <c r="FU51" s="24" t="str">
        <f t="shared" si="55"/>
        <v/>
      </c>
      <c r="FV51" s="108" t="str">
        <f t="shared" si="110"/>
        <v/>
      </c>
      <c r="FW51" s="24" t="str">
        <f t="shared" si="56"/>
        <v/>
      </c>
      <c r="FX51" s="108" t="str">
        <f t="shared" si="111"/>
        <v/>
      </c>
      <c r="FY51" s="24" t="str">
        <f t="shared" si="57"/>
        <v/>
      </c>
      <c r="FZ51" s="108" t="str">
        <f t="shared" si="112"/>
        <v/>
      </c>
      <c r="GA51" s="24" t="str">
        <f t="shared" si="58"/>
        <v/>
      </c>
      <c r="GB51" s="108" t="str">
        <f t="shared" si="113"/>
        <v/>
      </c>
      <c r="GC51" s="74" t="str">
        <f t="shared" si="114"/>
        <v/>
      </c>
      <c r="GD51" s="108" t="str">
        <f>IF(เกณฑ์!F$20="Mode",GQ51,IF(เกณฑ์!F$20="ร้อยละ",GR51,""))</f>
        <v/>
      </c>
      <c r="GE51" s="108" t="str">
        <f t="shared" si="115"/>
        <v/>
      </c>
      <c r="GF51" s="72"/>
      <c r="GI51" s="51" t="str">
        <f t="shared" si="116"/>
        <v/>
      </c>
      <c r="GJ51" s="51" t="str">
        <f t="shared" si="117"/>
        <v/>
      </c>
      <c r="GK51" s="51" t="str">
        <f t="shared" si="118"/>
        <v/>
      </c>
      <c r="GL51" s="51" t="str">
        <f t="shared" si="119"/>
        <v/>
      </c>
      <c r="GM51" s="51" t="str">
        <f t="shared" si="120"/>
        <v/>
      </c>
      <c r="GN51" s="51" t="str">
        <f t="shared" si="121"/>
        <v/>
      </c>
      <c r="GO51" s="51" t="str">
        <f t="shared" si="122"/>
        <v/>
      </c>
      <c r="GP51" s="51" t="str">
        <f t="shared" si="123"/>
        <v/>
      </c>
      <c r="GQ51" s="51" t="str">
        <f>'06-1'!I51</f>
        <v/>
      </c>
      <c r="GR51" s="51" t="str">
        <f t="shared" si="72"/>
        <v/>
      </c>
    </row>
    <row r="52" spans="1:200" s="26" customFormat="1" ht="15.95" customHeight="1">
      <c r="A52" s="51">
        <v>47</v>
      </c>
      <c r="B52" s="23">
        <f>คะแนนสอบ!C52</f>
        <v>0</v>
      </c>
      <c r="C52" s="38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4" t="str">
        <f t="shared" si="73"/>
        <v/>
      </c>
      <c r="M52" s="108" t="str">
        <f t="shared" si="74"/>
        <v/>
      </c>
      <c r="N52" s="108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4" t="str">
        <f t="shared" si="76"/>
        <v/>
      </c>
      <c r="X52" s="108" t="str">
        <f t="shared" si="77"/>
        <v/>
      </c>
      <c r="Y52" s="108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4" t="str">
        <f t="shared" si="79"/>
        <v/>
      </c>
      <c r="AI52" s="108" t="str">
        <f t="shared" si="80"/>
        <v/>
      </c>
      <c r="AJ52" s="108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4" t="str">
        <f t="shared" si="82"/>
        <v/>
      </c>
      <c r="AT52" s="108" t="str">
        <f t="shared" si="83"/>
        <v/>
      </c>
      <c r="AU52" s="108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4" t="str">
        <f t="shared" si="85"/>
        <v/>
      </c>
      <c r="BE52" s="108" t="str">
        <f t="shared" si="86"/>
        <v/>
      </c>
      <c r="BF52" s="108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4" t="str">
        <f t="shared" si="88"/>
        <v/>
      </c>
      <c r="BP52" s="108" t="str">
        <f t="shared" si="89"/>
        <v/>
      </c>
      <c r="BQ52" s="108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4" t="str">
        <f t="shared" si="91"/>
        <v/>
      </c>
      <c r="CA52" s="108" t="str">
        <f t="shared" si="92"/>
        <v/>
      </c>
      <c r="CB52" s="108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4" t="str">
        <f t="shared" si="94"/>
        <v/>
      </c>
      <c r="CL52" s="108" t="str">
        <f t="shared" si="95"/>
        <v/>
      </c>
      <c r="CM52" s="108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4" t="str">
        <f t="shared" si="97"/>
        <v/>
      </c>
      <c r="CW52" s="108" t="str">
        <f t="shared" si="98"/>
        <v/>
      </c>
      <c r="CX52" s="108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4" t="str">
        <f t="shared" si="100"/>
        <v/>
      </c>
      <c r="DH52" s="108" t="str">
        <f t="shared" si="101"/>
        <v/>
      </c>
      <c r="DI52" s="108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4" t="str">
        <f t="shared" si="46"/>
        <v/>
      </c>
      <c r="DS52" s="108" t="str">
        <f t="shared" si="19"/>
        <v/>
      </c>
      <c r="DT52" s="108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4" t="str">
        <f t="shared" si="47"/>
        <v/>
      </c>
      <c r="ED52" s="108" t="str">
        <f t="shared" si="21"/>
        <v/>
      </c>
      <c r="EE52" s="108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4" t="str">
        <f t="shared" si="48"/>
        <v/>
      </c>
      <c r="EO52" s="108" t="str">
        <f t="shared" si="23"/>
        <v/>
      </c>
      <c r="EP52" s="108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4" t="str">
        <f t="shared" si="49"/>
        <v/>
      </c>
      <c r="EZ52" s="108" t="str">
        <f t="shared" si="25"/>
        <v/>
      </c>
      <c r="FA52" s="108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4" t="str">
        <f t="shared" si="103"/>
        <v/>
      </c>
      <c r="FK52" s="108" t="str">
        <f t="shared" si="104"/>
        <v/>
      </c>
      <c r="FL52" s="108" t="str">
        <f t="shared" si="105"/>
        <v/>
      </c>
      <c r="FM52" s="24" t="str">
        <f t="shared" si="51"/>
        <v/>
      </c>
      <c r="FN52" s="108" t="str">
        <f t="shared" si="106"/>
        <v/>
      </c>
      <c r="FO52" s="24" t="str">
        <f t="shared" si="52"/>
        <v/>
      </c>
      <c r="FP52" s="108" t="str">
        <f t="shared" si="107"/>
        <v/>
      </c>
      <c r="FQ52" s="24" t="str">
        <f t="shared" si="53"/>
        <v/>
      </c>
      <c r="FR52" s="108" t="str">
        <f t="shared" si="108"/>
        <v/>
      </c>
      <c r="FS52" s="24" t="str">
        <f t="shared" si="54"/>
        <v/>
      </c>
      <c r="FT52" s="108" t="str">
        <f t="shared" si="109"/>
        <v/>
      </c>
      <c r="FU52" s="24" t="str">
        <f t="shared" si="55"/>
        <v/>
      </c>
      <c r="FV52" s="108" t="str">
        <f t="shared" si="110"/>
        <v/>
      </c>
      <c r="FW52" s="24" t="str">
        <f t="shared" si="56"/>
        <v/>
      </c>
      <c r="FX52" s="108" t="str">
        <f t="shared" si="111"/>
        <v/>
      </c>
      <c r="FY52" s="24" t="str">
        <f t="shared" si="57"/>
        <v/>
      </c>
      <c r="FZ52" s="108" t="str">
        <f t="shared" si="112"/>
        <v/>
      </c>
      <c r="GA52" s="24" t="str">
        <f t="shared" si="58"/>
        <v/>
      </c>
      <c r="GB52" s="108" t="str">
        <f t="shared" si="113"/>
        <v/>
      </c>
      <c r="GC52" s="74" t="str">
        <f t="shared" si="114"/>
        <v/>
      </c>
      <c r="GD52" s="108" t="str">
        <f>IF(เกณฑ์!F$20="Mode",GQ52,IF(เกณฑ์!F$20="ร้อยละ",GR52,""))</f>
        <v/>
      </c>
      <c r="GE52" s="108" t="str">
        <f t="shared" si="115"/>
        <v/>
      </c>
      <c r="GF52" s="72"/>
      <c r="GI52" s="51" t="str">
        <f t="shared" si="116"/>
        <v/>
      </c>
      <c r="GJ52" s="51" t="str">
        <f t="shared" si="117"/>
        <v/>
      </c>
      <c r="GK52" s="51" t="str">
        <f t="shared" si="118"/>
        <v/>
      </c>
      <c r="GL52" s="51" t="str">
        <f t="shared" si="119"/>
        <v/>
      </c>
      <c r="GM52" s="51" t="str">
        <f t="shared" si="120"/>
        <v/>
      </c>
      <c r="GN52" s="51" t="str">
        <f t="shared" si="121"/>
        <v/>
      </c>
      <c r="GO52" s="51" t="str">
        <f t="shared" si="122"/>
        <v/>
      </c>
      <c r="GP52" s="51" t="str">
        <f t="shared" si="123"/>
        <v/>
      </c>
      <c r="GQ52" s="51" t="str">
        <f>'06-1'!I52</f>
        <v/>
      </c>
      <c r="GR52" s="51" t="str">
        <f t="shared" si="72"/>
        <v/>
      </c>
    </row>
    <row r="53" spans="1:200" s="26" customFormat="1" ht="15.95" customHeight="1">
      <c r="A53" s="51">
        <v>48</v>
      </c>
      <c r="B53" s="23">
        <f>คะแนนสอบ!C53</f>
        <v>0</v>
      </c>
      <c r="C53" s="38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4" t="str">
        <f t="shared" si="73"/>
        <v/>
      </c>
      <c r="M53" s="108" t="str">
        <f t="shared" si="74"/>
        <v/>
      </c>
      <c r="N53" s="108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4" t="str">
        <f t="shared" si="76"/>
        <v/>
      </c>
      <c r="X53" s="108" t="str">
        <f t="shared" si="77"/>
        <v/>
      </c>
      <c r="Y53" s="108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4" t="str">
        <f t="shared" si="79"/>
        <v/>
      </c>
      <c r="AI53" s="108" t="str">
        <f t="shared" si="80"/>
        <v/>
      </c>
      <c r="AJ53" s="108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4" t="str">
        <f t="shared" si="82"/>
        <v/>
      </c>
      <c r="AT53" s="108" t="str">
        <f t="shared" si="83"/>
        <v/>
      </c>
      <c r="AU53" s="108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4" t="str">
        <f t="shared" si="85"/>
        <v/>
      </c>
      <c r="BE53" s="108" t="str">
        <f t="shared" si="86"/>
        <v/>
      </c>
      <c r="BF53" s="108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4" t="str">
        <f t="shared" si="88"/>
        <v/>
      </c>
      <c r="BP53" s="108" t="str">
        <f t="shared" si="89"/>
        <v/>
      </c>
      <c r="BQ53" s="108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4" t="str">
        <f t="shared" si="91"/>
        <v/>
      </c>
      <c r="CA53" s="108" t="str">
        <f t="shared" si="92"/>
        <v/>
      </c>
      <c r="CB53" s="108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4" t="str">
        <f t="shared" si="94"/>
        <v/>
      </c>
      <c r="CL53" s="108" t="str">
        <f t="shared" si="95"/>
        <v/>
      </c>
      <c r="CM53" s="108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4" t="str">
        <f t="shared" si="97"/>
        <v/>
      </c>
      <c r="CW53" s="108" t="str">
        <f t="shared" si="98"/>
        <v/>
      </c>
      <c r="CX53" s="108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4" t="str">
        <f t="shared" si="100"/>
        <v/>
      </c>
      <c r="DH53" s="108" t="str">
        <f t="shared" si="101"/>
        <v/>
      </c>
      <c r="DI53" s="108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4" t="str">
        <f t="shared" si="46"/>
        <v/>
      </c>
      <c r="DS53" s="108" t="str">
        <f t="shared" si="19"/>
        <v/>
      </c>
      <c r="DT53" s="108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4" t="str">
        <f t="shared" si="47"/>
        <v/>
      </c>
      <c r="ED53" s="108" t="str">
        <f t="shared" si="21"/>
        <v/>
      </c>
      <c r="EE53" s="108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4" t="str">
        <f t="shared" si="48"/>
        <v/>
      </c>
      <c r="EO53" s="108" t="str">
        <f t="shared" si="23"/>
        <v/>
      </c>
      <c r="EP53" s="108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4" t="str">
        <f t="shared" si="49"/>
        <v/>
      </c>
      <c r="EZ53" s="108" t="str">
        <f t="shared" si="25"/>
        <v/>
      </c>
      <c r="FA53" s="108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4" t="str">
        <f t="shared" si="103"/>
        <v/>
      </c>
      <c r="FK53" s="108" t="str">
        <f t="shared" si="104"/>
        <v/>
      </c>
      <c r="FL53" s="108" t="str">
        <f t="shared" si="105"/>
        <v/>
      </c>
      <c r="FM53" s="24" t="str">
        <f t="shared" si="51"/>
        <v/>
      </c>
      <c r="FN53" s="108" t="str">
        <f t="shared" si="106"/>
        <v/>
      </c>
      <c r="FO53" s="24" t="str">
        <f t="shared" si="52"/>
        <v/>
      </c>
      <c r="FP53" s="108" t="str">
        <f t="shared" si="107"/>
        <v/>
      </c>
      <c r="FQ53" s="24" t="str">
        <f t="shared" si="53"/>
        <v/>
      </c>
      <c r="FR53" s="108" t="str">
        <f t="shared" si="108"/>
        <v/>
      </c>
      <c r="FS53" s="24" t="str">
        <f t="shared" si="54"/>
        <v/>
      </c>
      <c r="FT53" s="108" t="str">
        <f t="shared" si="109"/>
        <v/>
      </c>
      <c r="FU53" s="24" t="str">
        <f t="shared" si="55"/>
        <v/>
      </c>
      <c r="FV53" s="108" t="str">
        <f t="shared" si="110"/>
        <v/>
      </c>
      <c r="FW53" s="24" t="str">
        <f t="shared" si="56"/>
        <v/>
      </c>
      <c r="FX53" s="108" t="str">
        <f t="shared" si="111"/>
        <v/>
      </c>
      <c r="FY53" s="24" t="str">
        <f t="shared" si="57"/>
        <v/>
      </c>
      <c r="FZ53" s="108" t="str">
        <f t="shared" si="112"/>
        <v/>
      </c>
      <c r="GA53" s="24" t="str">
        <f t="shared" si="58"/>
        <v/>
      </c>
      <c r="GB53" s="108" t="str">
        <f t="shared" si="113"/>
        <v/>
      </c>
      <c r="GC53" s="74" t="str">
        <f t="shared" si="114"/>
        <v/>
      </c>
      <c r="GD53" s="108" t="str">
        <f>IF(เกณฑ์!F$20="Mode",GQ53,IF(เกณฑ์!F$20="ร้อยละ",GR53,""))</f>
        <v/>
      </c>
      <c r="GE53" s="108" t="str">
        <f t="shared" si="115"/>
        <v/>
      </c>
      <c r="GF53" s="72"/>
      <c r="GI53" s="51" t="str">
        <f t="shared" si="116"/>
        <v/>
      </c>
      <c r="GJ53" s="51" t="str">
        <f t="shared" si="117"/>
        <v/>
      </c>
      <c r="GK53" s="51" t="str">
        <f t="shared" si="118"/>
        <v/>
      </c>
      <c r="GL53" s="51" t="str">
        <f t="shared" si="119"/>
        <v/>
      </c>
      <c r="GM53" s="51" t="str">
        <f t="shared" si="120"/>
        <v/>
      </c>
      <c r="GN53" s="51" t="str">
        <f t="shared" si="121"/>
        <v/>
      </c>
      <c r="GO53" s="51" t="str">
        <f t="shared" si="122"/>
        <v/>
      </c>
      <c r="GP53" s="51" t="str">
        <f t="shared" si="123"/>
        <v/>
      </c>
      <c r="GQ53" s="51" t="str">
        <f>'06-1'!I53</f>
        <v/>
      </c>
      <c r="GR53" s="51" t="str">
        <f t="shared" si="72"/>
        <v/>
      </c>
    </row>
    <row r="54" spans="1:200" s="26" customFormat="1" ht="15.95" customHeight="1">
      <c r="A54" s="51">
        <v>49</v>
      </c>
      <c r="B54" s="23">
        <f>คะแนนสอบ!C54</f>
        <v>0</v>
      </c>
      <c r="C54" s="38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4" t="str">
        <f t="shared" si="73"/>
        <v/>
      </c>
      <c r="M54" s="108" t="str">
        <f t="shared" si="74"/>
        <v/>
      </c>
      <c r="N54" s="108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4" t="str">
        <f t="shared" si="76"/>
        <v/>
      </c>
      <c r="X54" s="108" t="str">
        <f t="shared" si="77"/>
        <v/>
      </c>
      <c r="Y54" s="108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4" t="str">
        <f t="shared" si="79"/>
        <v/>
      </c>
      <c r="AI54" s="108" t="str">
        <f t="shared" si="80"/>
        <v/>
      </c>
      <c r="AJ54" s="108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4" t="str">
        <f t="shared" si="82"/>
        <v/>
      </c>
      <c r="AT54" s="108" t="str">
        <f t="shared" si="83"/>
        <v/>
      </c>
      <c r="AU54" s="108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4" t="str">
        <f t="shared" si="85"/>
        <v/>
      </c>
      <c r="BE54" s="108" t="str">
        <f t="shared" si="86"/>
        <v/>
      </c>
      <c r="BF54" s="108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4" t="str">
        <f t="shared" si="88"/>
        <v/>
      </c>
      <c r="BP54" s="108" t="str">
        <f t="shared" si="89"/>
        <v/>
      </c>
      <c r="BQ54" s="108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4" t="str">
        <f t="shared" si="91"/>
        <v/>
      </c>
      <c r="CA54" s="108" t="str">
        <f t="shared" si="92"/>
        <v/>
      </c>
      <c r="CB54" s="108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4" t="str">
        <f t="shared" si="94"/>
        <v/>
      </c>
      <c r="CL54" s="108" t="str">
        <f t="shared" si="95"/>
        <v/>
      </c>
      <c r="CM54" s="108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4" t="str">
        <f t="shared" si="97"/>
        <v/>
      </c>
      <c r="CW54" s="108" t="str">
        <f t="shared" si="98"/>
        <v/>
      </c>
      <c r="CX54" s="108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4" t="str">
        <f t="shared" si="100"/>
        <v/>
      </c>
      <c r="DH54" s="108" t="str">
        <f t="shared" si="101"/>
        <v/>
      </c>
      <c r="DI54" s="108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4" t="str">
        <f t="shared" si="46"/>
        <v/>
      </c>
      <c r="DS54" s="108" t="str">
        <f t="shared" si="19"/>
        <v/>
      </c>
      <c r="DT54" s="108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4" t="str">
        <f t="shared" si="47"/>
        <v/>
      </c>
      <c r="ED54" s="108" t="str">
        <f t="shared" si="21"/>
        <v/>
      </c>
      <c r="EE54" s="108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4" t="str">
        <f t="shared" si="48"/>
        <v/>
      </c>
      <c r="EO54" s="108" t="str">
        <f t="shared" si="23"/>
        <v/>
      </c>
      <c r="EP54" s="108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4" t="str">
        <f t="shared" si="49"/>
        <v/>
      </c>
      <c r="EZ54" s="108" t="str">
        <f t="shared" si="25"/>
        <v/>
      </c>
      <c r="FA54" s="108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4" t="str">
        <f t="shared" si="103"/>
        <v/>
      </c>
      <c r="FK54" s="108" t="str">
        <f t="shared" si="104"/>
        <v/>
      </c>
      <c r="FL54" s="108" t="str">
        <f t="shared" si="105"/>
        <v/>
      </c>
      <c r="FM54" s="24" t="str">
        <f t="shared" si="51"/>
        <v/>
      </c>
      <c r="FN54" s="108" t="str">
        <f t="shared" si="106"/>
        <v/>
      </c>
      <c r="FO54" s="24" t="str">
        <f t="shared" si="52"/>
        <v/>
      </c>
      <c r="FP54" s="108" t="str">
        <f t="shared" si="107"/>
        <v/>
      </c>
      <c r="FQ54" s="24" t="str">
        <f t="shared" si="53"/>
        <v/>
      </c>
      <c r="FR54" s="108" t="str">
        <f t="shared" si="108"/>
        <v/>
      </c>
      <c r="FS54" s="24" t="str">
        <f t="shared" si="54"/>
        <v/>
      </c>
      <c r="FT54" s="108" t="str">
        <f t="shared" si="109"/>
        <v/>
      </c>
      <c r="FU54" s="24" t="str">
        <f t="shared" si="55"/>
        <v/>
      </c>
      <c r="FV54" s="108" t="str">
        <f t="shared" si="110"/>
        <v/>
      </c>
      <c r="FW54" s="24" t="str">
        <f t="shared" si="56"/>
        <v/>
      </c>
      <c r="FX54" s="108" t="str">
        <f t="shared" si="111"/>
        <v/>
      </c>
      <c r="FY54" s="24" t="str">
        <f t="shared" si="57"/>
        <v/>
      </c>
      <c r="FZ54" s="108" t="str">
        <f t="shared" si="112"/>
        <v/>
      </c>
      <c r="GA54" s="24" t="str">
        <f t="shared" si="58"/>
        <v/>
      </c>
      <c r="GB54" s="108" t="str">
        <f t="shared" si="113"/>
        <v/>
      </c>
      <c r="GC54" s="74" t="str">
        <f t="shared" si="114"/>
        <v/>
      </c>
      <c r="GD54" s="108" t="str">
        <f>IF(เกณฑ์!F$20="Mode",GQ54,IF(เกณฑ์!F$20="ร้อยละ",GR54,""))</f>
        <v/>
      </c>
      <c r="GE54" s="108" t="str">
        <f t="shared" si="115"/>
        <v/>
      </c>
      <c r="GF54" s="72"/>
      <c r="GI54" s="51" t="str">
        <f t="shared" si="116"/>
        <v/>
      </c>
      <c r="GJ54" s="51" t="str">
        <f t="shared" si="117"/>
        <v/>
      </c>
      <c r="GK54" s="51" t="str">
        <f t="shared" si="118"/>
        <v/>
      </c>
      <c r="GL54" s="51" t="str">
        <f t="shared" si="119"/>
        <v/>
      </c>
      <c r="GM54" s="51" t="str">
        <f t="shared" si="120"/>
        <v/>
      </c>
      <c r="GN54" s="51" t="str">
        <f t="shared" si="121"/>
        <v/>
      </c>
      <c r="GO54" s="51" t="str">
        <f t="shared" si="122"/>
        <v/>
      </c>
      <c r="GP54" s="51" t="str">
        <f t="shared" si="123"/>
        <v/>
      </c>
      <c r="GQ54" s="51" t="str">
        <f>'06-1'!I54</f>
        <v/>
      </c>
      <c r="GR54" s="51" t="str">
        <f t="shared" si="72"/>
        <v/>
      </c>
    </row>
    <row r="55" spans="1:200" s="26" customFormat="1" ht="15.95" customHeight="1">
      <c r="A55" s="51">
        <v>50</v>
      </c>
      <c r="B55" s="23">
        <f>คะแนนสอบ!C55</f>
        <v>0</v>
      </c>
      <c r="C55" s="38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4" t="str">
        <f t="shared" si="73"/>
        <v/>
      </c>
      <c r="M55" s="108" t="str">
        <f t="shared" si="74"/>
        <v/>
      </c>
      <c r="N55" s="108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4" t="str">
        <f t="shared" si="76"/>
        <v/>
      </c>
      <c r="X55" s="108" t="str">
        <f t="shared" si="77"/>
        <v/>
      </c>
      <c r="Y55" s="108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4" t="str">
        <f t="shared" si="79"/>
        <v/>
      </c>
      <c r="AI55" s="108" t="str">
        <f t="shared" si="80"/>
        <v/>
      </c>
      <c r="AJ55" s="108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4" t="str">
        <f t="shared" si="82"/>
        <v/>
      </c>
      <c r="AT55" s="108" t="str">
        <f t="shared" si="83"/>
        <v/>
      </c>
      <c r="AU55" s="108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4" t="str">
        <f t="shared" si="85"/>
        <v/>
      </c>
      <c r="BE55" s="108" t="str">
        <f t="shared" si="86"/>
        <v/>
      </c>
      <c r="BF55" s="108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4" t="str">
        <f t="shared" si="88"/>
        <v/>
      </c>
      <c r="BP55" s="108" t="str">
        <f t="shared" si="89"/>
        <v/>
      </c>
      <c r="BQ55" s="108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4" t="str">
        <f t="shared" si="91"/>
        <v/>
      </c>
      <c r="CA55" s="108" t="str">
        <f t="shared" si="92"/>
        <v/>
      </c>
      <c r="CB55" s="108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4" t="str">
        <f t="shared" si="94"/>
        <v/>
      </c>
      <c r="CL55" s="108" t="str">
        <f t="shared" si="95"/>
        <v/>
      </c>
      <c r="CM55" s="108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4" t="str">
        <f t="shared" si="97"/>
        <v/>
      </c>
      <c r="CW55" s="108" t="str">
        <f t="shared" si="98"/>
        <v/>
      </c>
      <c r="CX55" s="108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4" t="str">
        <f t="shared" si="100"/>
        <v/>
      </c>
      <c r="DH55" s="108" t="str">
        <f t="shared" si="101"/>
        <v/>
      </c>
      <c r="DI55" s="108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4" t="str">
        <f t="shared" si="46"/>
        <v/>
      </c>
      <c r="DS55" s="108" t="str">
        <f t="shared" si="19"/>
        <v/>
      </c>
      <c r="DT55" s="108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4" t="str">
        <f t="shared" si="47"/>
        <v/>
      </c>
      <c r="ED55" s="108" t="str">
        <f t="shared" si="21"/>
        <v/>
      </c>
      <c r="EE55" s="108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4" t="str">
        <f t="shared" si="48"/>
        <v/>
      </c>
      <c r="EO55" s="108" t="str">
        <f t="shared" si="23"/>
        <v/>
      </c>
      <c r="EP55" s="108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4" t="str">
        <f t="shared" si="49"/>
        <v/>
      </c>
      <c r="EZ55" s="108" t="str">
        <f t="shared" si="25"/>
        <v/>
      </c>
      <c r="FA55" s="108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4" t="str">
        <f t="shared" si="103"/>
        <v/>
      </c>
      <c r="FK55" s="108" t="str">
        <f t="shared" si="104"/>
        <v/>
      </c>
      <c r="FL55" s="108" t="str">
        <f t="shared" si="105"/>
        <v/>
      </c>
      <c r="FM55" s="24" t="str">
        <f t="shared" si="51"/>
        <v/>
      </c>
      <c r="FN55" s="108" t="str">
        <f t="shared" si="106"/>
        <v/>
      </c>
      <c r="FO55" s="24" t="str">
        <f t="shared" si="52"/>
        <v/>
      </c>
      <c r="FP55" s="108" t="str">
        <f t="shared" si="107"/>
        <v/>
      </c>
      <c r="FQ55" s="24" t="str">
        <f t="shared" si="53"/>
        <v/>
      </c>
      <c r="FR55" s="108" t="str">
        <f t="shared" si="108"/>
        <v/>
      </c>
      <c r="FS55" s="24" t="str">
        <f t="shared" si="54"/>
        <v/>
      </c>
      <c r="FT55" s="108" t="str">
        <f t="shared" si="109"/>
        <v/>
      </c>
      <c r="FU55" s="24" t="str">
        <f t="shared" si="55"/>
        <v/>
      </c>
      <c r="FV55" s="108" t="str">
        <f t="shared" si="110"/>
        <v/>
      </c>
      <c r="FW55" s="24" t="str">
        <f t="shared" si="56"/>
        <v/>
      </c>
      <c r="FX55" s="108" t="str">
        <f t="shared" si="111"/>
        <v/>
      </c>
      <c r="FY55" s="24" t="str">
        <f t="shared" si="57"/>
        <v/>
      </c>
      <c r="FZ55" s="108" t="str">
        <f t="shared" si="112"/>
        <v/>
      </c>
      <c r="GA55" s="24" t="str">
        <f t="shared" si="58"/>
        <v/>
      </c>
      <c r="GB55" s="108" t="str">
        <f t="shared" si="113"/>
        <v/>
      </c>
      <c r="GC55" s="74" t="str">
        <f t="shared" si="114"/>
        <v/>
      </c>
      <c r="GD55" s="108" t="str">
        <f>IF(เกณฑ์!F$20="Mode",GQ55,IF(เกณฑ์!F$20="ร้อยละ",GR55,""))</f>
        <v/>
      </c>
      <c r="GE55" s="108" t="str">
        <f t="shared" si="115"/>
        <v/>
      </c>
      <c r="GF55" s="72"/>
      <c r="GI55" s="51" t="str">
        <f t="shared" si="116"/>
        <v/>
      </c>
      <c r="GJ55" s="51" t="str">
        <f t="shared" si="117"/>
        <v/>
      </c>
      <c r="GK55" s="51" t="str">
        <f t="shared" si="118"/>
        <v/>
      </c>
      <c r="GL55" s="51" t="str">
        <f t="shared" si="119"/>
        <v/>
      </c>
      <c r="GM55" s="51" t="str">
        <f t="shared" si="120"/>
        <v/>
      </c>
      <c r="GN55" s="51" t="str">
        <f t="shared" si="121"/>
        <v/>
      </c>
      <c r="GO55" s="51" t="str">
        <f t="shared" si="122"/>
        <v/>
      </c>
      <c r="GP55" s="51" t="str">
        <f t="shared" si="123"/>
        <v/>
      </c>
      <c r="GQ55" s="51" t="str">
        <f>'06-1'!I55</f>
        <v/>
      </c>
      <c r="GR55" s="51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AK3:AU3"/>
    <mergeCell ref="AV3:BF3"/>
    <mergeCell ref="BG3:BQ3"/>
    <mergeCell ref="BE4:BE5"/>
    <mergeCell ref="BF4:BF5"/>
    <mergeCell ref="BQ4:BQ5"/>
    <mergeCell ref="CC3:CM3"/>
    <mergeCell ref="CN3:CX3"/>
    <mergeCell ref="FB3:FL3"/>
    <mergeCell ref="CY3:DI3"/>
    <mergeCell ref="DJ3:DT3"/>
    <mergeCell ref="EQ3:FA3"/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0" customWidth="1"/>
    <col min="9" max="9" width="12.42578125" style="60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6" t="s">
        <v>411</v>
      </c>
      <c r="B4" s="400"/>
      <c r="C4" s="400"/>
      <c r="D4" s="400"/>
      <c r="E4" s="400"/>
      <c r="F4" s="400"/>
      <c r="G4" s="400"/>
      <c r="H4" s="401"/>
      <c r="I4" s="498" t="s">
        <v>410</v>
      </c>
      <c r="J4" s="500"/>
    </row>
    <row r="5" spans="1:10" ht="20.25" customHeight="1">
      <c r="A5" s="266" t="s">
        <v>285</v>
      </c>
      <c r="B5" s="266" t="s">
        <v>286</v>
      </c>
      <c r="C5" s="266" t="s">
        <v>287</v>
      </c>
      <c r="D5" s="266" t="s">
        <v>288</v>
      </c>
      <c r="E5" s="266" t="s">
        <v>289</v>
      </c>
      <c r="F5" s="266" t="s">
        <v>290</v>
      </c>
      <c r="G5" s="266" t="s">
        <v>291</v>
      </c>
      <c r="H5" s="266" t="s">
        <v>292</v>
      </c>
      <c r="I5" s="266" t="s">
        <v>293</v>
      </c>
      <c r="J5" s="402"/>
    </row>
    <row r="6" spans="1:10" s="26" customFormat="1" ht="15.95" customHeight="1">
      <c r="A6" s="51" t="str">
        <f>'06'!GI6</f>
        <v/>
      </c>
      <c r="B6" s="51" t="str">
        <f>'06'!GJ6</f>
        <v/>
      </c>
      <c r="C6" s="51" t="str">
        <f>'06'!GK6</f>
        <v/>
      </c>
      <c r="D6" s="51" t="str">
        <f>'06'!GL6</f>
        <v/>
      </c>
      <c r="E6" s="51" t="str">
        <f>'06'!GM6</f>
        <v/>
      </c>
      <c r="F6" s="51" t="str">
        <f>'06'!GN6</f>
        <v/>
      </c>
      <c r="G6" s="51" t="str">
        <f>'06'!GO6</f>
        <v/>
      </c>
      <c r="H6" s="51" t="str">
        <f>'06'!GP6</f>
        <v/>
      </c>
      <c r="I6" s="51" t="str">
        <f>IF(A6="","",MODE(LARGE(A6:H6,COLUMN(A6:H6))))</f>
        <v/>
      </c>
      <c r="J6" s="51"/>
    </row>
    <row r="7" spans="1:10" s="26" customFormat="1" ht="15.95" customHeight="1">
      <c r="A7" s="51" t="str">
        <f>'06'!GI7</f>
        <v/>
      </c>
      <c r="B7" s="51" t="str">
        <f>'06'!GJ7</f>
        <v/>
      </c>
      <c r="C7" s="51" t="str">
        <f>'06'!GK7</f>
        <v/>
      </c>
      <c r="D7" s="51" t="str">
        <f>'06'!GL7</f>
        <v/>
      </c>
      <c r="E7" s="51" t="str">
        <f>'06'!GM7</f>
        <v/>
      </c>
      <c r="F7" s="51" t="str">
        <f>'06'!GN7</f>
        <v/>
      </c>
      <c r="G7" s="51" t="str">
        <f>'06'!GO7</f>
        <v/>
      </c>
      <c r="H7" s="51" t="str">
        <f>'06'!GP7</f>
        <v/>
      </c>
      <c r="I7" s="51" t="str">
        <f t="shared" ref="I7:I55" si="0">IF(A7="","",MODE(LARGE(A7:H7,COLUMN(A7:H7))))</f>
        <v/>
      </c>
      <c r="J7" s="51"/>
    </row>
    <row r="8" spans="1:10" s="26" customFormat="1" ht="15.95" customHeight="1">
      <c r="A8" s="51" t="str">
        <f>'06'!GI8</f>
        <v/>
      </c>
      <c r="B8" s="51" t="str">
        <f>'06'!GJ8</f>
        <v/>
      </c>
      <c r="C8" s="51" t="str">
        <f>'06'!GK8</f>
        <v/>
      </c>
      <c r="D8" s="51" t="str">
        <f>'06'!GL8</f>
        <v/>
      </c>
      <c r="E8" s="51" t="str">
        <f>'06'!GM8</f>
        <v/>
      </c>
      <c r="F8" s="51" t="str">
        <f>'06'!GN8</f>
        <v/>
      </c>
      <c r="G8" s="51" t="str">
        <f>'06'!GO8</f>
        <v/>
      </c>
      <c r="H8" s="51" t="str">
        <f>'06'!GP8</f>
        <v/>
      </c>
      <c r="I8" s="51" t="str">
        <f t="shared" si="0"/>
        <v/>
      </c>
      <c r="J8" s="51"/>
    </row>
    <row r="9" spans="1:10" s="26" customFormat="1" ht="15.95" customHeight="1">
      <c r="A9" s="51" t="str">
        <f>'06'!GI9</f>
        <v/>
      </c>
      <c r="B9" s="51" t="str">
        <f>'06'!GJ9</f>
        <v/>
      </c>
      <c r="C9" s="51" t="str">
        <f>'06'!GK9</f>
        <v/>
      </c>
      <c r="D9" s="51" t="str">
        <f>'06'!GL9</f>
        <v/>
      </c>
      <c r="E9" s="51" t="str">
        <f>'06'!GM9</f>
        <v/>
      </c>
      <c r="F9" s="51" t="str">
        <f>'06'!GN9</f>
        <v/>
      </c>
      <c r="G9" s="51" t="str">
        <f>'06'!GO9</f>
        <v/>
      </c>
      <c r="H9" s="51" t="str">
        <f>'06'!GP9</f>
        <v/>
      </c>
      <c r="I9" s="51" t="str">
        <f t="shared" si="0"/>
        <v/>
      </c>
      <c r="J9" s="51"/>
    </row>
    <row r="10" spans="1:10" s="26" customFormat="1" ht="15.95" customHeight="1">
      <c r="A10" s="51" t="str">
        <f>'06'!GI10</f>
        <v/>
      </c>
      <c r="B10" s="51" t="str">
        <f>'06'!GJ10</f>
        <v/>
      </c>
      <c r="C10" s="51" t="str">
        <f>'06'!GK10</f>
        <v/>
      </c>
      <c r="D10" s="51" t="str">
        <f>'06'!GL10</f>
        <v/>
      </c>
      <c r="E10" s="51" t="str">
        <f>'06'!GM10</f>
        <v/>
      </c>
      <c r="F10" s="51" t="str">
        <f>'06'!GN10</f>
        <v/>
      </c>
      <c r="G10" s="51" t="str">
        <f>'06'!GO10</f>
        <v/>
      </c>
      <c r="H10" s="51" t="str">
        <f>'06'!GP10</f>
        <v/>
      </c>
      <c r="I10" s="51" t="str">
        <f t="shared" si="0"/>
        <v/>
      </c>
      <c r="J10" s="51"/>
    </row>
    <row r="11" spans="1:10" s="26" customFormat="1" ht="15.95" customHeight="1">
      <c r="A11" s="51" t="str">
        <f>'06'!GI11</f>
        <v/>
      </c>
      <c r="B11" s="51" t="str">
        <f>'06'!GJ11</f>
        <v/>
      </c>
      <c r="C11" s="51" t="str">
        <f>'06'!GK11</f>
        <v/>
      </c>
      <c r="D11" s="51" t="str">
        <f>'06'!GL11</f>
        <v/>
      </c>
      <c r="E11" s="51" t="str">
        <f>'06'!GM11</f>
        <v/>
      </c>
      <c r="F11" s="51" t="str">
        <f>'06'!GN11</f>
        <v/>
      </c>
      <c r="G11" s="51" t="str">
        <f>'06'!GO11</f>
        <v/>
      </c>
      <c r="H11" s="51" t="str">
        <f>'06'!GP11</f>
        <v/>
      </c>
      <c r="I11" s="51" t="str">
        <f t="shared" si="0"/>
        <v/>
      </c>
      <c r="J11" s="51"/>
    </row>
    <row r="12" spans="1:10" s="26" customFormat="1" ht="15.95" customHeight="1">
      <c r="A12" s="51" t="str">
        <f>'06'!GI12</f>
        <v/>
      </c>
      <c r="B12" s="51" t="str">
        <f>'06'!GJ12</f>
        <v/>
      </c>
      <c r="C12" s="51" t="str">
        <f>'06'!GK12</f>
        <v/>
      </c>
      <c r="D12" s="51" t="str">
        <f>'06'!GL12</f>
        <v/>
      </c>
      <c r="E12" s="51" t="str">
        <f>'06'!GM12</f>
        <v/>
      </c>
      <c r="F12" s="51" t="str">
        <f>'06'!GN12</f>
        <v/>
      </c>
      <c r="G12" s="51" t="str">
        <f>'06'!GO12</f>
        <v/>
      </c>
      <c r="H12" s="51" t="str">
        <f>'06'!GP12</f>
        <v/>
      </c>
      <c r="I12" s="51" t="str">
        <f t="shared" si="0"/>
        <v/>
      </c>
      <c r="J12" s="51"/>
    </row>
    <row r="13" spans="1:10" s="26" customFormat="1" ht="15.95" customHeight="1">
      <c r="A13" s="51" t="str">
        <f>'06'!GI13</f>
        <v/>
      </c>
      <c r="B13" s="51" t="str">
        <f>'06'!GJ13</f>
        <v/>
      </c>
      <c r="C13" s="51" t="str">
        <f>'06'!GK13</f>
        <v/>
      </c>
      <c r="D13" s="51" t="str">
        <f>'06'!GL13</f>
        <v/>
      </c>
      <c r="E13" s="51" t="str">
        <f>'06'!GM13</f>
        <v/>
      </c>
      <c r="F13" s="51" t="str">
        <f>'06'!GN13</f>
        <v/>
      </c>
      <c r="G13" s="51" t="str">
        <f>'06'!GO13</f>
        <v/>
      </c>
      <c r="H13" s="51" t="str">
        <f>'06'!GP13</f>
        <v/>
      </c>
      <c r="I13" s="51" t="str">
        <f t="shared" si="0"/>
        <v/>
      </c>
      <c r="J13" s="51"/>
    </row>
    <row r="14" spans="1:10" s="26" customFormat="1" ht="15.95" customHeight="1">
      <c r="A14" s="51" t="str">
        <f>'06'!GI14</f>
        <v/>
      </c>
      <c r="B14" s="51" t="str">
        <f>'06'!GJ14</f>
        <v/>
      </c>
      <c r="C14" s="51" t="str">
        <f>'06'!GK14</f>
        <v/>
      </c>
      <c r="D14" s="51" t="str">
        <f>'06'!GL14</f>
        <v/>
      </c>
      <c r="E14" s="51" t="str">
        <f>'06'!GM14</f>
        <v/>
      </c>
      <c r="F14" s="51" t="str">
        <f>'06'!GN14</f>
        <v/>
      </c>
      <c r="G14" s="51" t="str">
        <f>'06'!GO14</f>
        <v/>
      </c>
      <c r="H14" s="51" t="str">
        <f>'06'!GP14</f>
        <v/>
      </c>
      <c r="I14" s="51" t="str">
        <f t="shared" si="0"/>
        <v/>
      </c>
      <c r="J14" s="51"/>
    </row>
    <row r="15" spans="1:10" s="26" customFormat="1" ht="15.95" customHeight="1">
      <c r="A15" s="51" t="str">
        <f>'06'!GI15</f>
        <v/>
      </c>
      <c r="B15" s="51" t="str">
        <f>'06'!GJ15</f>
        <v/>
      </c>
      <c r="C15" s="51" t="str">
        <f>'06'!GK15</f>
        <v/>
      </c>
      <c r="D15" s="51" t="str">
        <f>'06'!GL15</f>
        <v/>
      </c>
      <c r="E15" s="51" t="str">
        <f>'06'!GM15</f>
        <v/>
      </c>
      <c r="F15" s="51" t="str">
        <f>'06'!GN15</f>
        <v/>
      </c>
      <c r="G15" s="51" t="str">
        <f>'06'!GO15</f>
        <v/>
      </c>
      <c r="H15" s="51" t="str">
        <f>'06'!GP15</f>
        <v/>
      </c>
      <c r="I15" s="51" t="str">
        <f t="shared" si="0"/>
        <v/>
      </c>
      <c r="J15" s="51"/>
    </row>
    <row r="16" spans="1:10" s="26" customFormat="1" ht="15.95" customHeight="1">
      <c r="A16" s="51" t="str">
        <f>'06'!GI16</f>
        <v/>
      </c>
      <c r="B16" s="51" t="str">
        <f>'06'!GJ16</f>
        <v/>
      </c>
      <c r="C16" s="51" t="str">
        <f>'06'!GK16</f>
        <v/>
      </c>
      <c r="D16" s="51" t="str">
        <f>'06'!GL16</f>
        <v/>
      </c>
      <c r="E16" s="51" t="str">
        <f>'06'!GM16</f>
        <v/>
      </c>
      <c r="F16" s="51" t="str">
        <f>'06'!GN16</f>
        <v/>
      </c>
      <c r="G16" s="51" t="str">
        <f>'06'!GO16</f>
        <v/>
      </c>
      <c r="H16" s="51" t="str">
        <f>'06'!GP16</f>
        <v/>
      </c>
      <c r="I16" s="51" t="str">
        <f t="shared" si="0"/>
        <v/>
      </c>
      <c r="J16" s="51"/>
    </row>
    <row r="17" spans="1:10" s="26" customFormat="1" ht="15.95" customHeight="1">
      <c r="A17" s="51" t="str">
        <f>'06'!GI17</f>
        <v/>
      </c>
      <c r="B17" s="51" t="str">
        <f>'06'!GJ17</f>
        <v/>
      </c>
      <c r="C17" s="51" t="str">
        <f>'06'!GK17</f>
        <v/>
      </c>
      <c r="D17" s="51" t="str">
        <f>'06'!GL17</f>
        <v/>
      </c>
      <c r="E17" s="51" t="str">
        <f>'06'!GM17</f>
        <v/>
      </c>
      <c r="F17" s="51" t="str">
        <f>'06'!GN17</f>
        <v/>
      </c>
      <c r="G17" s="51" t="str">
        <f>'06'!GO17</f>
        <v/>
      </c>
      <c r="H17" s="51" t="str">
        <f>'06'!GP17</f>
        <v/>
      </c>
      <c r="I17" s="51" t="str">
        <f t="shared" si="0"/>
        <v/>
      </c>
      <c r="J17" s="51"/>
    </row>
    <row r="18" spans="1:10" s="26" customFormat="1" ht="15.95" customHeight="1">
      <c r="A18" s="51" t="str">
        <f>'06'!GI18</f>
        <v/>
      </c>
      <c r="B18" s="51" t="str">
        <f>'06'!GJ18</f>
        <v/>
      </c>
      <c r="C18" s="51" t="str">
        <f>'06'!GK18</f>
        <v/>
      </c>
      <c r="D18" s="51" t="str">
        <f>'06'!GL18</f>
        <v/>
      </c>
      <c r="E18" s="51" t="str">
        <f>'06'!GM18</f>
        <v/>
      </c>
      <c r="F18" s="51" t="str">
        <f>'06'!GN18</f>
        <v/>
      </c>
      <c r="G18" s="51" t="str">
        <f>'06'!GO18</f>
        <v/>
      </c>
      <c r="H18" s="51" t="str">
        <f>'06'!GP18</f>
        <v/>
      </c>
      <c r="I18" s="51" t="str">
        <f t="shared" si="0"/>
        <v/>
      </c>
      <c r="J18" s="51"/>
    </row>
    <row r="19" spans="1:10" s="26" customFormat="1" ht="15.95" customHeight="1">
      <c r="A19" s="51" t="str">
        <f>'06'!GI19</f>
        <v/>
      </c>
      <c r="B19" s="51" t="str">
        <f>'06'!GJ19</f>
        <v/>
      </c>
      <c r="C19" s="51" t="str">
        <f>'06'!GK19</f>
        <v/>
      </c>
      <c r="D19" s="51" t="str">
        <f>'06'!GL19</f>
        <v/>
      </c>
      <c r="E19" s="51" t="str">
        <f>'06'!GM19</f>
        <v/>
      </c>
      <c r="F19" s="51" t="str">
        <f>'06'!GN19</f>
        <v/>
      </c>
      <c r="G19" s="51" t="str">
        <f>'06'!GO19</f>
        <v/>
      </c>
      <c r="H19" s="51" t="str">
        <f>'06'!GP19</f>
        <v/>
      </c>
      <c r="I19" s="51" t="str">
        <f t="shared" si="0"/>
        <v/>
      </c>
      <c r="J19" s="51"/>
    </row>
    <row r="20" spans="1:10" s="26" customFormat="1" ht="15.95" customHeight="1">
      <c r="A20" s="51" t="str">
        <f>'06'!GI20</f>
        <v/>
      </c>
      <c r="B20" s="51" t="str">
        <f>'06'!GJ20</f>
        <v/>
      </c>
      <c r="C20" s="51" t="str">
        <f>'06'!GK20</f>
        <v/>
      </c>
      <c r="D20" s="51" t="str">
        <f>'06'!GL20</f>
        <v/>
      </c>
      <c r="E20" s="51" t="str">
        <f>'06'!GM20</f>
        <v/>
      </c>
      <c r="F20" s="51" t="str">
        <f>'06'!GN20</f>
        <v/>
      </c>
      <c r="G20" s="51" t="str">
        <f>'06'!GO20</f>
        <v/>
      </c>
      <c r="H20" s="51" t="str">
        <f>'06'!GP20</f>
        <v/>
      </c>
      <c r="I20" s="51" t="str">
        <f t="shared" si="0"/>
        <v/>
      </c>
      <c r="J20" s="51"/>
    </row>
    <row r="21" spans="1:10" s="26" customFormat="1" ht="15.95" customHeight="1">
      <c r="A21" s="51" t="str">
        <f>'06'!GI21</f>
        <v/>
      </c>
      <c r="B21" s="51" t="str">
        <f>'06'!GJ21</f>
        <v/>
      </c>
      <c r="C21" s="51" t="str">
        <f>'06'!GK21</f>
        <v/>
      </c>
      <c r="D21" s="51" t="str">
        <f>'06'!GL21</f>
        <v/>
      </c>
      <c r="E21" s="51" t="str">
        <f>'06'!GM21</f>
        <v/>
      </c>
      <c r="F21" s="51" t="str">
        <f>'06'!GN21</f>
        <v/>
      </c>
      <c r="G21" s="51" t="str">
        <f>'06'!GO21</f>
        <v/>
      </c>
      <c r="H21" s="51" t="str">
        <f>'06'!GP21</f>
        <v/>
      </c>
      <c r="I21" s="51" t="str">
        <f t="shared" si="0"/>
        <v/>
      </c>
      <c r="J21" s="51"/>
    </row>
    <row r="22" spans="1:10" s="26" customFormat="1" ht="15.95" customHeight="1">
      <c r="A22" s="51" t="str">
        <f>'06'!GI22</f>
        <v/>
      </c>
      <c r="B22" s="51" t="str">
        <f>'06'!GJ22</f>
        <v/>
      </c>
      <c r="C22" s="51" t="str">
        <f>'06'!GK22</f>
        <v/>
      </c>
      <c r="D22" s="51" t="str">
        <f>'06'!GL22</f>
        <v/>
      </c>
      <c r="E22" s="51" t="str">
        <f>'06'!GM22</f>
        <v/>
      </c>
      <c r="F22" s="51" t="str">
        <f>'06'!GN22</f>
        <v/>
      </c>
      <c r="G22" s="51" t="str">
        <f>'06'!GO22</f>
        <v/>
      </c>
      <c r="H22" s="51" t="str">
        <f>'06'!GP22</f>
        <v/>
      </c>
      <c r="I22" s="51" t="str">
        <f t="shared" si="0"/>
        <v/>
      </c>
      <c r="J22" s="51"/>
    </row>
    <row r="23" spans="1:10" s="26" customFormat="1" ht="15.95" customHeight="1">
      <c r="A23" s="51" t="str">
        <f>'06'!GI23</f>
        <v/>
      </c>
      <c r="B23" s="51" t="str">
        <f>'06'!GJ23</f>
        <v/>
      </c>
      <c r="C23" s="51" t="str">
        <f>'06'!GK23</f>
        <v/>
      </c>
      <c r="D23" s="51" t="str">
        <f>'06'!GL23</f>
        <v/>
      </c>
      <c r="E23" s="51" t="str">
        <f>'06'!GM23</f>
        <v/>
      </c>
      <c r="F23" s="51" t="str">
        <f>'06'!GN23</f>
        <v/>
      </c>
      <c r="G23" s="51" t="str">
        <f>'06'!GO23</f>
        <v/>
      </c>
      <c r="H23" s="51" t="str">
        <f>'06'!GP23</f>
        <v/>
      </c>
      <c r="I23" s="51" t="str">
        <f t="shared" si="0"/>
        <v/>
      </c>
      <c r="J23" s="51"/>
    </row>
    <row r="24" spans="1:10" s="26" customFormat="1" ht="15.95" customHeight="1">
      <c r="A24" s="51" t="str">
        <f>'06'!GI24</f>
        <v/>
      </c>
      <c r="B24" s="51" t="str">
        <f>'06'!GJ24</f>
        <v/>
      </c>
      <c r="C24" s="51" t="str">
        <f>'06'!GK24</f>
        <v/>
      </c>
      <c r="D24" s="51" t="str">
        <f>'06'!GL24</f>
        <v/>
      </c>
      <c r="E24" s="51" t="str">
        <f>'06'!GM24</f>
        <v/>
      </c>
      <c r="F24" s="51" t="str">
        <f>'06'!GN24</f>
        <v/>
      </c>
      <c r="G24" s="51" t="str">
        <f>'06'!GO24</f>
        <v/>
      </c>
      <c r="H24" s="51" t="str">
        <f>'06'!GP24</f>
        <v/>
      </c>
      <c r="I24" s="51" t="str">
        <f t="shared" si="0"/>
        <v/>
      </c>
      <c r="J24" s="51"/>
    </row>
    <row r="25" spans="1:10" s="26" customFormat="1" ht="15.95" customHeight="1">
      <c r="A25" s="51" t="str">
        <f>'06'!GI25</f>
        <v/>
      </c>
      <c r="B25" s="51" t="str">
        <f>'06'!GJ25</f>
        <v/>
      </c>
      <c r="C25" s="51" t="str">
        <f>'06'!GK25</f>
        <v/>
      </c>
      <c r="D25" s="51" t="str">
        <f>'06'!GL25</f>
        <v/>
      </c>
      <c r="E25" s="51" t="str">
        <f>'06'!GM25</f>
        <v/>
      </c>
      <c r="F25" s="51" t="str">
        <f>'06'!GN25</f>
        <v/>
      </c>
      <c r="G25" s="51" t="str">
        <f>'06'!GO25</f>
        <v/>
      </c>
      <c r="H25" s="51" t="str">
        <f>'06'!GP25</f>
        <v/>
      </c>
      <c r="I25" s="51" t="str">
        <f t="shared" si="0"/>
        <v/>
      </c>
      <c r="J25" s="51"/>
    </row>
    <row r="26" spans="1:10" s="26" customFormat="1" ht="15.95" customHeight="1">
      <c r="A26" s="51" t="str">
        <f>'06'!GI26</f>
        <v/>
      </c>
      <c r="B26" s="51" t="str">
        <f>'06'!GJ26</f>
        <v/>
      </c>
      <c r="C26" s="51" t="str">
        <f>'06'!GK26</f>
        <v/>
      </c>
      <c r="D26" s="51" t="str">
        <f>'06'!GL26</f>
        <v/>
      </c>
      <c r="E26" s="51" t="str">
        <f>'06'!GM26</f>
        <v/>
      </c>
      <c r="F26" s="51" t="str">
        <f>'06'!GN26</f>
        <v/>
      </c>
      <c r="G26" s="51" t="str">
        <f>'06'!GO26</f>
        <v/>
      </c>
      <c r="H26" s="51" t="str">
        <f>'06'!GP26</f>
        <v/>
      </c>
      <c r="I26" s="51" t="str">
        <f t="shared" si="0"/>
        <v/>
      </c>
      <c r="J26" s="51"/>
    </row>
    <row r="27" spans="1:10" s="26" customFormat="1" ht="15.95" customHeight="1">
      <c r="A27" s="51" t="str">
        <f>'06'!GI27</f>
        <v/>
      </c>
      <c r="B27" s="51" t="str">
        <f>'06'!GJ27</f>
        <v/>
      </c>
      <c r="C27" s="51" t="str">
        <f>'06'!GK27</f>
        <v/>
      </c>
      <c r="D27" s="51" t="str">
        <f>'06'!GL27</f>
        <v/>
      </c>
      <c r="E27" s="51" t="str">
        <f>'06'!GM27</f>
        <v/>
      </c>
      <c r="F27" s="51" t="str">
        <f>'06'!GN27</f>
        <v/>
      </c>
      <c r="G27" s="51" t="str">
        <f>'06'!GO27</f>
        <v/>
      </c>
      <c r="H27" s="51" t="str">
        <f>'06'!GP27</f>
        <v/>
      </c>
      <c r="I27" s="51" t="str">
        <f t="shared" si="0"/>
        <v/>
      </c>
      <c r="J27" s="51"/>
    </row>
    <row r="28" spans="1:10" s="26" customFormat="1" ht="15.95" customHeight="1">
      <c r="A28" s="51" t="str">
        <f>'06'!GI28</f>
        <v/>
      </c>
      <c r="B28" s="51" t="str">
        <f>'06'!GJ28</f>
        <v/>
      </c>
      <c r="C28" s="51" t="str">
        <f>'06'!GK28</f>
        <v/>
      </c>
      <c r="D28" s="51" t="str">
        <f>'06'!GL28</f>
        <v/>
      </c>
      <c r="E28" s="51" t="str">
        <f>'06'!GM28</f>
        <v/>
      </c>
      <c r="F28" s="51" t="str">
        <f>'06'!GN28</f>
        <v/>
      </c>
      <c r="G28" s="51" t="str">
        <f>'06'!GO28</f>
        <v/>
      </c>
      <c r="H28" s="51" t="str">
        <f>'06'!GP28</f>
        <v/>
      </c>
      <c r="I28" s="51" t="str">
        <f t="shared" si="0"/>
        <v/>
      </c>
      <c r="J28" s="51"/>
    </row>
    <row r="29" spans="1:10" s="26" customFormat="1" ht="15.95" customHeight="1">
      <c r="A29" s="51" t="str">
        <f>'06'!GI29</f>
        <v/>
      </c>
      <c r="B29" s="51" t="str">
        <f>'06'!GJ29</f>
        <v/>
      </c>
      <c r="C29" s="51" t="str">
        <f>'06'!GK29</f>
        <v/>
      </c>
      <c r="D29" s="51" t="str">
        <f>'06'!GL29</f>
        <v/>
      </c>
      <c r="E29" s="51" t="str">
        <f>'06'!GM29</f>
        <v/>
      </c>
      <c r="F29" s="51" t="str">
        <f>'06'!GN29</f>
        <v/>
      </c>
      <c r="G29" s="51" t="str">
        <f>'06'!GO29</f>
        <v/>
      </c>
      <c r="H29" s="51" t="str">
        <f>'06'!GP29</f>
        <v/>
      </c>
      <c r="I29" s="51" t="str">
        <f t="shared" si="0"/>
        <v/>
      </c>
      <c r="J29" s="51"/>
    </row>
    <row r="30" spans="1:10" s="26" customFormat="1" ht="15.95" customHeight="1">
      <c r="A30" s="51" t="str">
        <f>'06'!GI30</f>
        <v/>
      </c>
      <c r="B30" s="51" t="str">
        <f>'06'!GJ30</f>
        <v/>
      </c>
      <c r="C30" s="51" t="str">
        <f>'06'!GK30</f>
        <v/>
      </c>
      <c r="D30" s="51" t="str">
        <f>'06'!GL30</f>
        <v/>
      </c>
      <c r="E30" s="51" t="str">
        <f>'06'!GM30</f>
        <v/>
      </c>
      <c r="F30" s="51" t="str">
        <f>'06'!GN30</f>
        <v/>
      </c>
      <c r="G30" s="51" t="str">
        <f>'06'!GO30</f>
        <v/>
      </c>
      <c r="H30" s="51" t="str">
        <f>'06'!GP30</f>
        <v/>
      </c>
      <c r="I30" s="51" t="str">
        <f t="shared" si="0"/>
        <v/>
      </c>
      <c r="J30" s="51"/>
    </row>
    <row r="31" spans="1:10" s="26" customFormat="1" ht="15.95" customHeight="1">
      <c r="A31" s="51" t="str">
        <f>'06'!GI31</f>
        <v/>
      </c>
      <c r="B31" s="51" t="str">
        <f>'06'!GJ31</f>
        <v/>
      </c>
      <c r="C31" s="51" t="str">
        <f>'06'!GK31</f>
        <v/>
      </c>
      <c r="D31" s="51" t="str">
        <f>'06'!GL31</f>
        <v/>
      </c>
      <c r="E31" s="51" t="str">
        <f>'06'!GM31</f>
        <v/>
      </c>
      <c r="F31" s="51" t="str">
        <f>'06'!GN31</f>
        <v/>
      </c>
      <c r="G31" s="51" t="str">
        <f>'06'!GO31</f>
        <v/>
      </c>
      <c r="H31" s="51" t="str">
        <f>'06'!GP31</f>
        <v/>
      </c>
      <c r="I31" s="51" t="str">
        <f t="shared" si="0"/>
        <v/>
      </c>
      <c r="J31" s="51"/>
    </row>
    <row r="32" spans="1:10" s="26" customFormat="1" ht="15.95" customHeight="1">
      <c r="A32" s="51" t="str">
        <f>'06'!GI32</f>
        <v/>
      </c>
      <c r="B32" s="51" t="str">
        <f>'06'!GJ32</f>
        <v/>
      </c>
      <c r="C32" s="51" t="str">
        <f>'06'!GK32</f>
        <v/>
      </c>
      <c r="D32" s="51" t="str">
        <f>'06'!GL32</f>
        <v/>
      </c>
      <c r="E32" s="51" t="str">
        <f>'06'!GM32</f>
        <v/>
      </c>
      <c r="F32" s="51" t="str">
        <f>'06'!GN32</f>
        <v/>
      </c>
      <c r="G32" s="51" t="str">
        <f>'06'!GO32</f>
        <v/>
      </c>
      <c r="H32" s="51" t="str">
        <f>'06'!GP32</f>
        <v/>
      </c>
      <c r="I32" s="51" t="str">
        <f t="shared" si="0"/>
        <v/>
      </c>
      <c r="J32" s="51"/>
    </row>
    <row r="33" spans="1:10" s="26" customFormat="1" ht="15.95" customHeight="1">
      <c r="A33" s="51" t="str">
        <f>'06'!GI33</f>
        <v/>
      </c>
      <c r="B33" s="51" t="str">
        <f>'06'!GJ33</f>
        <v/>
      </c>
      <c r="C33" s="51" t="str">
        <f>'06'!GK33</f>
        <v/>
      </c>
      <c r="D33" s="51" t="str">
        <f>'06'!GL33</f>
        <v/>
      </c>
      <c r="E33" s="51" t="str">
        <f>'06'!GM33</f>
        <v/>
      </c>
      <c r="F33" s="51" t="str">
        <f>'06'!GN33</f>
        <v/>
      </c>
      <c r="G33" s="51" t="str">
        <f>'06'!GO33</f>
        <v/>
      </c>
      <c r="H33" s="51" t="str">
        <f>'06'!GP33</f>
        <v/>
      </c>
      <c r="I33" s="51" t="str">
        <f t="shared" si="0"/>
        <v/>
      </c>
      <c r="J33" s="51"/>
    </row>
    <row r="34" spans="1:10" s="26" customFormat="1" ht="15.95" customHeight="1">
      <c r="A34" s="51" t="str">
        <f>'06'!GI34</f>
        <v/>
      </c>
      <c r="B34" s="51" t="str">
        <f>'06'!GJ34</f>
        <v/>
      </c>
      <c r="C34" s="51" t="str">
        <f>'06'!GK34</f>
        <v/>
      </c>
      <c r="D34" s="51" t="str">
        <f>'06'!GL34</f>
        <v/>
      </c>
      <c r="E34" s="51" t="str">
        <f>'06'!GM34</f>
        <v/>
      </c>
      <c r="F34" s="51" t="str">
        <f>'06'!GN34</f>
        <v/>
      </c>
      <c r="G34" s="51" t="str">
        <f>'06'!GO34</f>
        <v/>
      </c>
      <c r="H34" s="51" t="str">
        <f>'06'!GP34</f>
        <v/>
      </c>
      <c r="I34" s="51" t="str">
        <f t="shared" si="0"/>
        <v/>
      </c>
      <c r="J34" s="51"/>
    </row>
    <row r="35" spans="1:10" s="26" customFormat="1" ht="15.95" customHeight="1">
      <c r="A35" s="51" t="str">
        <f>'06'!GI35</f>
        <v/>
      </c>
      <c r="B35" s="51" t="str">
        <f>'06'!GJ35</f>
        <v/>
      </c>
      <c r="C35" s="51" t="str">
        <f>'06'!GK35</f>
        <v/>
      </c>
      <c r="D35" s="51" t="str">
        <f>'06'!GL35</f>
        <v/>
      </c>
      <c r="E35" s="51" t="str">
        <f>'06'!GM35</f>
        <v/>
      </c>
      <c r="F35" s="51" t="str">
        <f>'06'!GN35</f>
        <v/>
      </c>
      <c r="G35" s="51" t="str">
        <f>'06'!GO35</f>
        <v/>
      </c>
      <c r="H35" s="51" t="str">
        <f>'06'!GP35</f>
        <v/>
      </c>
      <c r="I35" s="51" t="str">
        <f t="shared" si="0"/>
        <v/>
      </c>
      <c r="J35" s="51"/>
    </row>
    <row r="36" spans="1:10" s="26" customFormat="1" ht="15.95" customHeight="1">
      <c r="A36" s="51" t="str">
        <f>'06'!GI36</f>
        <v/>
      </c>
      <c r="B36" s="51" t="str">
        <f>'06'!GJ36</f>
        <v/>
      </c>
      <c r="C36" s="51" t="str">
        <f>'06'!GK36</f>
        <v/>
      </c>
      <c r="D36" s="51" t="str">
        <f>'06'!GL36</f>
        <v/>
      </c>
      <c r="E36" s="51" t="str">
        <f>'06'!GM36</f>
        <v/>
      </c>
      <c r="F36" s="51" t="str">
        <f>'06'!GN36</f>
        <v/>
      </c>
      <c r="G36" s="51" t="str">
        <f>'06'!GO36</f>
        <v/>
      </c>
      <c r="H36" s="51" t="str">
        <f>'06'!GP36</f>
        <v/>
      </c>
      <c r="I36" s="51" t="str">
        <f t="shared" si="0"/>
        <v/>
      </c>
      <c r="J36" s="51"/>
    </row>
    <row r="37" spans="1:10" s="26" customFormat="1" ht="15.95" customHeight="1">
      <c r="A37" s="51" t="str">
        <f>'06'!GI37</f>
        <v/>
      </c>
      <c r="B37" s="51" t="str">
        <f>'06'!GJ37</f>
        <v/>
      </c>
      <c r="C37" s="51" t="str">
        <f>'06'!GK37</f>
        <v/>
      </c>
      <c r="D37" s="51" t="str">
        <f>'06'!GL37</f>
        <v/>
      </c>
      <c r="E37" s="51" t="str">
        <f>'06'!GM37</f>
        <v/>
      </c>
      <c r="F37" s="51" t="str">
        <f>'06'!GN37</f>
        <v/>
      </c>
      <c r="G37" s="51" t="str">
        <f>'06'!GO37</f>
        <v/>
      </c>
      <c r="H37" s="51" t="str">
        <f>'06'!GP37</f>
        <v/>
      </c>
      <c r="I37" s="51" t="str">
        <f t="shared" si="0"/>
        <v/>
      </c>
      <c r="J37" s="51"/>
    </row>
    <row r="38" spans="1:10" s="26" customFormat="1" ht="15.95" customHeight="1">
      <c r="A38" s="51" t="str">
        <f>'06'!GI38</f>
        <v/>
      </c>
      <c r="B38" s="51" t="str">
        <f>'06'!GJ38</f>
        <v/>
      </c>
      <c r="C38" s="51" t="str">
        <f>'06'!GK38</f>
        <v/>
      </c>
      <c r="D38" s="51" t="str">
        <f>'06'!GL38</f>
        <v/>
      </c>
      <c r="E38" s="51" t="str">
        <f>'06'!GM38</f>
        <v/>
      </c>
      <c r="F38" s="51" t="str">
        <f>'06'!GN38</f>
        <v/>
      </c>
      <c r="G38" s="51" t="str">
        <f>'06'!GO38</f>
        <v/>
      </c>
      <c r="H38" s="51" t="str">
        <f>'06'!GP38</f>
        <v/>
      </c>
      <c r="I38" s="51" t="str">
        <f t="shared" si="0"/>
        <v/>
      </c>
      <c r="J38" s="51"/>
    </row>
    <row r="39" spans="1:10" s="26" customFormat="1" ht="15.95" customHeight="1">
      <c r="A39" s="51" t="str">
        <f>'06'!GI39</f>
        <v/>
      </c>
      <c r="B39" s="51" t="str">
        <f>'06'!GJ39</f>
        <v/>
      </c>
      <c r="C39" s="51" t="str">
        <f>'06'!GK39</f>
        <v/>
      </c>
      <c r="D39" s="51" t="str">
        <f>'06'!GL39</f>
        <v/>
      </c>
      <c r="E39" s="51" t="str">
        <f>'06'!GM39</f>
        <v/>
      </c>
      <c r="F39" s="51" t="str">
        <f>'06'!GN39</f>
        <v/>
      </c>
      <c r="G39" s="51" t="str">
        <f>'06'!GO39</f>
        <v/>
      </c>
      <c r="H39" s="51" t="str">
        <f>'06'!GP39</f>
        <v/>
      </c>
      <c r="I39" s="51" t="str">
        <f t="shared" si="0"/>
        <v/>
      </c>
      <c r="J39" s="51"/>
    </row>
    <row r="40" spans="1:10" s="26" customFormat="1" ht="15.95" customHeight="1">
      <c r="A40" s="51" t="str">
        <f>'06'!GI40</f>
        <v/>
      </c>
      <c r="B40" s="51" t="str">
        <f>'06'!GJ40</f>
        <v/>
      </c>
      <c r="C40" s="51" t="str">
        <f>'06'!GK40</f>
        <v/>
      </c>
      <c r="D40" s="51" t="str">
        <f>'06'!GL40</f>
        <v/>
      </c>
      <c r="E40" s="51" t="str">
        <f>'06'!GM40</f>
        <v/>
      </c>
      <c r="F40" s="51" t="str">
        <f>'06'!GN40</f>
        <v/>
      </c>
      <c r="G40" s="51" t="str">
        <f>'06'!GO40</f>
        <v/>
      </c>
      <c r="H40" s="51" t="str">
        <f>'06'!GP40</f>
        <v/>
      </c>
      <c r="I40" s="51" t="str">
        <f t="shared" si="0"/>
        <v/>
      </c>
      <c r="J40" s="51"/>
    </row>
    <row r="41" spans="1:10" s="26" customFormat="1" ht="15.95" customHeight="1">
      <c r="A41" s="51" t="str">
        <f>'06'!GI41</f>
        <v/>
      </c>
      <c r="B41" s="51" t="str">
        <f>'06'!GJ41</f>
        <v/>
      </c>
      <c r="C41" s="51" t="str">
        <f>'06'!GK41</f>
        <v/>
      </c>
      <c r="D41" s="51" t="str">
        <f>'06'!GL41</f>
        <v/>
      </c>
      <c r="E41" s="51" t="str">
        <f>'06'!GM41</f>
        <v/>
      </c>
      <c r="F41" s="51" t="str">
        <f>'06'!GN41</f>
        <v/>
      </c>
      <c r="G41" s="51" t="str">
        <f>'06'!GO41</f>
        <v/>
      </c>
      <c r="H41" s="51" t="str">
        <f>'06'!GP41</f>
        <v/>
      </c>
      <c r="I41" s="51" t="str">
        <f t="shared" si="0"/>
        <v/>
      </c>
      <c r="J41" s="51"/>
    </row>
    <row r="42" spans="1:10" s="26" customFormat="1" ht="15.95" customHeight="1">
      <c r="A42" s="51" t="str">
        <f>'06'!GI42</f>
        <v/>
      </c>
      <c r="B42" s="51" t="str">
        <f>'06'!GJ42</f>
        <v/>
      </c>
      <c r="C42" s="51" t="str">
        <f>'06'!GK42</f>
        <v/>
      </c>
      <c r="D42" s="51" t="str">
        <f>'06'!GL42</f>
        <v/>
      </c>
      <c r="E42" s="51" t="str">
        <f>'06'!GM42</f>
        <v/>
      </c>
      <c r="F42" s="51" t="str">
        <f>'06'!GN42</f>
        <v/>
      </c>
      <c r="G42" s="51" t="str">
        <f>'06'!GO42</f>
        <v/>
      </c>
      <c r="H42" s="51" t="str">
        <f>'06'!GP42</f>
        <v/>
      </c>
      <c r="I42" s="51" t="str">
        <f t="shared" si="0"/>
        <v/>
      </c>
      <c r="J42" s="51"/>
    </row>
    <row r="43" spans="1:10" s="26" customFormat="1" ht="15.95" customHeight="1">
      <c r="A43" s="51" t="str">
        <f>'06'!GI43</f>
        <v/>
      </c>
      <c r="B43" s="51" t="str">
        <f>'06'!GJ43</f>
        <v/>
      </c>
      <c r="C43" s="51" t="str">
        <f>'06'!GK43</f>
        <v/>
      </c>
      <c r="D43" s="51" t="str">
        <f>'06'!GL43</f>
        <v/>
      </c>
      <c r="E43" s="51" t="str">
        <f>'06'!GM43</f>
        <v/>
      </c>
      <c r="F43" s="51" t="str">
        <f>'06'!GN43</f>
        <v/>
      </c>
      <c r="G43" s="51" t="str">
        <f>'06'!GO43</f>
        <v/>
      </c>
      <c r="H43" s="51" t="str">
        <f>'06'!GP43</f>
        <v/>
      </c>
      <c r="I43" s="51" t="str">
        <f t="shared" si="0"/>
        <v/>
      </c>
      <c r="J43" s="51"/>
    </row>
    <row r="44" spans="1:10" s="26" customFormat="1" ht="15.95" customHeight="1">
      <c r="A44" s="51" t="str">
        <f>'06'!GI44</f>
        <v/>
      </c>
      <c r="B44" s="51" t="str">
        <f>'06'!GJ44</f>
        <v/>
      </c>
      <c r="C44" s="51" t="str">
        <f>'06'!GK44</f>
        <v/>
      </c>
      <c r="D44" s="51" t="str">
        <f>'06'!GL44</f>
        <v/>
      </c>
      <c r="E44" s="51" t="str">
        <f>'06'!GM44</f>
        <v/>
      </c>
      <c r="F44" s="51" t="str">
        <f>'06'!GN44</f>
        <v/>
      </c>
      <c r="G44" s="51" t="str">
        <f>'06'!GO44</f>
        <v/>
      </c>
      <c r="H44" s="51" t="str">
        <f>'06'!GP44</f>
        <v/>
      </c>
      <c r="I44" s="51" t="str">
        <f t="shared" si="0"/>
        <v/>
      </c>
      <c r="J44" s="51"/>
    </row>
    <row r="45" spans="1:10" s="26" customFormat="1" ht="15.95" customHeight="1">
      <c r="A45" s="51" t="str">
        <f>'06'!GI45</f>
        <v/>
      </c>
      <c r="B45" s="51" t="str">
        <f>'06'!GJ45</f>
        <v/>
      </c>
      <c r="C45" s="51" t="str">
        <f>'06'!GK45</f>
        <v/>
      </c>
      <c r="D45" s="51" t="str">
        <f>'06'!GL45</f>
        <v/>
      </c>
      <c r="E45" s="51" t="str">
        <f>'06'!GM45</f>
        <v/>
      </c>
      <c r="F45" s="51" t="str">
        <f>'06'!GN45</f>
        <v/>
      </c>
      <c r="G45" s="51" t="str">
        <f>'06'!GO45</f>
        <v/>
      </c>
      <c r="H45" s="51" t="str">
        <f>'06'!GP45</f>
        <v/>
      </c>
      <c r="I45" s="51" t="str">
        <f t="shared" si="0"/>
        <v/>
      </c>
      <c r="J45" s="51"/>
    </row>
    <row r="46" spans="1:10" s="26" customFormat="1" ht="15.95" customHeight="1">
      <c r="A46" s="51" t="str">
        <f>'06'!GI46</f>
        <v/>
      </c>
      <c r="B46" s="51" t="str">
        <f>'06'!GJ46</f>
        <v/>
      </c>
      <c r="C46" s="51" t="str">
        <f>'06'!GK46</f>
        <v/>
      </c>
      <c r="D46" s="51" t="str">
        <f>'06'!GL46</f>
        <v/>
      </c>
      <c r="E46" s="51" t="str">
        <f>'06'!GM46</f>
        <v/>
      </c>
      <c r="F46" s="51" t="str">
        <f>'06'!GN46</f>
        <v/>
      </c>
      <c r="G46" s="51" t="str">
        <f>'06'!GO46</f>
        <v/>
      </c>
      <c r="H46" s="51" t="str">
        <f>'06'!GP46</f>
        <v/>
      </c>
      <c r="I46" s="51" t="str">
        <f t="shared" si="0"/>
        <v/>
      </c>
      <c r="J46" s="51"/>
    </row>
    <row r="47" spans="1:10" s="26" customFormat="1" ht="15.95" customHeight="1">
      <c r="A47" s="51" t="str">
        <f>'06'!GI47</f>
        <v/>
      </c>
      <c r="B47" s="51" t="str">
        <f>'06'!GJ47</f>
        <v/>
      </c>
      <c r="C47" s="51" t="str">
        <f>'06'!GK47</f>
        <v/>
      </c>
      <c r="D47" s="51" t="str">
        <f>'06'!GL47</f>
        <v/>
      </c>
      <c r="E47" s="51" t="str">
        <f>'06'!GM47</f>
        <v/>
      </c>
      <c r="F47" s="51" t="str">
        <f>'06'!GN47</f>
        <v/>
      </c>
      <c r="G47" s="51" t="str">
        <f>'06'!GO47</f>
        <v/>
      </c>
      <c r="H47" s="51" t="str">
        <f>'06'!GP47</f>
        <v/>
      </c>
      <c r="I47" s="51" t="str">
        <f t="shared" si="0"/>
        <v/>
      </c>
      <c r="J47" s="51"/>
    </row>
    <row r="48" spans="1:10" s="26" customFormat="1" ht="15.95" customHeight="1">
      <c r="A48" s="51" t="str">
        <f>'06'!GI48</f>
        <v/>
      </c>
      <c r="B48" s="51" t="str">
        <f>'06'!GJ48</f>
        <v/>
      </c>
      <c r="C48" s="51" t="str">
        <f>'06'!GK48</f>
        <v/>
      </c>
      <c r="D48" s="51" t="str">
        <f>'06'!GL48</f>
        <v/>
      </c>
      <c r="E48" s="51" t="str">
        <f>'06'!GM48</f>
        <v/>
      </c>
      <c r="F48" s="51" t="str">
        <f>'06'!GN48</f>
        <v/>
      </c>
      <c r="G48" s="51" t="str">
        <f>'06'!GO48</f>
        <v/>
      </c>
      <c r="H48" s="51" t="str">
        <f>'06'!GP48</f>
        <v/>
      </c>
      <c r="I48" s="51" t="str">
        <f t="shared" si="0"/>
        <v/>
      </c>
      <c r="J48" s="51"/>
    </row>
    <row r="49" spans="1:10" s="26" customFormat="1" ht="15.95" customHeight="1">
      <c r="A49" s="51" t="str">
        <f>'06'!GI49</f>
        <v/>
      </c>
      <c r="B49" s="51" t="str">
        <f>'06'!GJ49</f>
        <v/>
      </c>
      <c r="C49" s="51" t="str">
        <f>'06'!GK49</f>
        <v/>
      </c>
      <c r="D49" s="51" t="str">
        <f>'06'!GL49</f>
        <v/>
      </c>
      <c r="E49" s="51" t="str">
        <f>'06'!GM49</f>
        <v/>
      </c>
      <c r="F49" s="51" t="str">
        <f>'06'!GN49</f>
        <v/>
      </c>
      <c r="G49" s="51" t="str">
        <f>'06'!GO49</f>
        <v/>
      </c>
      <c r="H49" s="51" t="str">
        <f>'06'!GP49</f>
        <v/>
      </c>
      <c r="I49" s="51" t="str">
        <f t="shared" si="0"/>
        <v/>
      </c>
      <c r="J49" s="51"/>
    </row>
    <row r="50" spans="1:10" s="26" customFormat="1" ht="15.95" customHeight="1">
      <c r="A50" s="51" t="str">
        <f>'06'!GI50</f>
        <v/>
      </c>
      <c r="B50" s="51" t="str">
        <f>'06'!GJ50</f>
        <v/>
      </c>
      <c r="C50" s="51" t="str">
        <f>'06'!GK50</f>
        <v/>
      </c>
      <c r="D50" s="51" t="str">
        <f>'06'!GL50</f>
        <v/>
      </c>
      <c r="E50" s="51" t="str">
        <f>'06'!GM50</f>
        <v/>
      </c>
      <c r="F50" s="51" t="str">
        <f>'06'!GN50</f>
        <v/>
      </c>
      <c r="G50" s="51" t="str">
        <f>'06'!GO50</f>
        <v/>
      </c>
      <c r="H50" s="51" t="str">
        <f>'06'!GP50</f>
        <v/>
      </c>
      <c r="I50" s="51" t="str">
        <f t="shared" si="0"/>
        <v/>
      </c>
      <c r="J50" s="51"/>
    </row>
    <row r="51" spans="1:10" s="26" customFormat="1" ht="15.95" customHeight="1">
      <c r="A51" s="51" t="str">
        <f>'06'!GI51</f>
        <v/>
      </c>
      <c r="B51" s="51" t="str">
        <f>'06'!GJ51</f>
        <v/>
      </c>
      <c r="C51" s="51" t="str">
        <f>'06'!GK51</f>
        <v/>
      </c>
      <c r="D51" s="51" t="str">
        <f>'06'!GL51</f>
        <v/>
      </c>
      <c r="E51" s="51" t="str">
        <f>'06'!GM51</f>
        <v/>
      </c>
      <c r="F51" s="51" t="str">
        <f>'06'!GN51</f>
        <v/>
      </c>
      <c r="G51" s="51" t="str">
        <f>'06'!GO51</f>
        <v/>
      </c>
      <c r="H51" s="51" t="str">
        <f>'06'!GP51</f>
        <v/>
      </c>
      <c r="I51" s="51" t="str">
        <f t="shared" si="0"/>
        <v/>
      </c>
      <c r="J51" s="51"/>
    </row>
    <row r="52" spans="1:10" s="26" customFormat="1" ht="15.95" customHeight="1">
      <c r="A52" s="51" t="str">
        <f>'06'!GI52</f>
        <v/>
      </c>
      <c r="B52" s="51" t="str">
        <f>'06'!GJ52</f>
        <v/>
      </c>
      <c r="C52" s="51" t="str">
        <f>'06'!GK52</f>
        <v/>
      </c>
      <c r="D52" s="51" t="str">
        <f>'06'!GL52</f>
        <v/>
      </c>
      <c r="E52" s="51" t="str">
        <f>'06'!GM52</f>
        <v/>
      </c>
      <c r="F52" s="51" t="str">
        <f>'06'!GN52</f>
        <v/>
      </c>
      <c r="G52" s="51" t="str">
        <f>'06'!GO52</f>
        <v/>
      </c>
      <c r="H52" s="51" t="str">
        <f>'06'!GP52</f>
        <v/>
      </c>
      <c r="I52" s="51" t="str">
        <f t="shared" si="0"/>
        <v/>
      </c>
      <c r="J52" s="51"/>
    </row>
    <row r="53" spans="1:10" s="26" customFormat="1" ht="15.95" customHeight="1">
      <c r="A53" s="51" t="str">
        <f>'06'!GI53</f>
        <v/>
      </c>
      <c r="B53" s="51" t="str">
        <f>'06'!GJ53</f>
        <v/>
      </c>
      <c r="C53" s="51" t="str">
        <f>'06'!GK53</f>
        <v/>
      </c>
      <c r="D53" s="51" t="str">
        <f>'06'!GL53</f>
        <v/>
      </c>
      <c r="E53" s="51" t="str">
        <f>'06'!GM53</f>
        <v/>
      </c>
      <c r="F53" s="51" t="str">
        <f>'06'!GN53</f>
        <v/>
      </c>
      <c r="G53" s="51" t="str">
        <f>'06'!GO53</f>
        <v/>
      </c>
      <c r="H53" s="51" t="str">
        <f>'06'!GP53</f>
        <v/>
      </c>
      <c r="I53" s="51" t="str">
        <f t="shared" si="0"/>
        <v/>
      </c>
      <c r="J53" s="51"/>
    </row>
    <row r="54" spans="1:10" s="26" customFormat="1" ht="15.95" customHeight="1">
      <c r="A54" s="51" t="str">
        <f>'06'!GI54</f>
        <v/>
      </c>
      <c r="B54" s="51" t="str">
        <f>'06'!GJ54</f>
        <v/>
      </c>
      <c r="C54" s="51" t="str">
        <f>'06'!GK54</f>
        <v/>
      </c>
      <c r="D54" s="51" t="str">
        <f>'06'!GL54</f>
        <v/>
      </c>
      <c r="E54" s="51" t="str">
        <f>'06'!GM54</f>
        <v/>
      </c>
      <c r="F54" s="51" t="str">
        <f>'06'!GN54</f>
        <v/>
      </c>
      <c r="G54" s="51" t="str">
        <f>'06'!GO54</f>
        <v/>
      </c>
      <c r="H54" s="51" t="str">
        <f>'06'!GP54</f>
        <v/>
      </c>
      <c r="I54" s="51" t="str">
        <f t="shared" si="0"/>
        <v/>
      </c>
      <c r="J54" s="51"/>
    </row>
    <row r="55" spans="1:10" s="26" customFormat="1" ht="15.95" customHeight="1">
      <c r="A55" s="51" t="str">
        <f>'06'!GI55</f>
        <v/>
      </c>
      <c r="B55" s="51" t="str">
        <f>'06'!GJ55</f>
        <v/>
      </c>
      <c r="C55" s="51" t="str">
        <f>'06'!GK55</f>
        <v/>
      </c>
      <c r="D55" s="51" t="str">
        <f>'06'!GL55</f>
        <v/>
      </c>
      <c r="E55" s="51" t="str">
        <f>'06'!GM55</f>
        <v/>
      </c>
      <c r="F55" s="51" t="str">
        <f>'06'!GN55</f>
        <v/>
      </c>
      <c r="G55" s="51" t="str">
        <f>'06'!GO55</f>
        <v/>
      </c>
      <c r="H55" s="51" t="str">
        <f>'06'!GP55</f>
        <v/>
      </c>
      <c r="I55" s="51" t="str">
        <f t="shared" si="0"/>
        <v/>
      </c>
      <c r="J55" s="51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1" width="6.28515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>เรื่อง  รายงานผลการพัฒนาคุณภาพผู้เรียน  ชั้นประถมศึกษาปีที่ 1   ปีการศึกษา 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นางสาวธญานี  บุสดี                ตำแหน่ง  ครูพนักงานราชการ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1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447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>
      <c r="A10" s="271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73"/>
      <c r="P10" s="273"/>
      <c r="Q10" s="273"/>
      <c r="R10" s="268"/>
    </row>
    <row r="11" spans="1:18" ht="24">
      <c r="A11" s="271"/>
      <c r="B11" s="535" t="s">
        <v>33</v>
      </c>
      <c r="C11" s="535" t="s">
        <v>45</v>
      </c>
      <c r="D11" s="536" t="s">
        <v>32</v>
      </c>
      <c r="E11" s="536"/>
      <c r="F11" s="536"/>
      <c r="G11" s="536"/>
      <c r="H11" s="536"/>
      <c r="I11" s="536"/>
      <c r="J11" s="536"/>
      <c r="K11" s="536"/>
      <c r="L11" s="535" t="s">
        <v>40</v>
      </c>
      <c r="M11" s="268"/>
      <c r="N11" s="268"/>
      <c r="O11" s="273"/>
      <c r="P11" s="273"/>
      <c r="Q11" s="273"/>
      <c r="R11" s="268"/>
    </row>
    <row r="12" spans="1:18" ht="24">
      <c r="A12" s="271"/>
      <c r="B12" s="535"/>
      <c r="C12" s="535"/>
      <c r="D12" s="277" t="s">
        <v>75</v>
      </c>
      <c r="E12" s="278">
        <v>1</v>
      </c>
      <c r="F12" s="278">
        <v>1.5</v>
      </c>
      <c r="G12" s="278">
        <v>2</v>
      </c>
      <c r="H12" s="278">
        <v>2.5</v>
      </c>
      <c r="I12" s="278">
        <v>3</v>
      </c>
      <c r="J12" s="278">
        <v>3.5</v>
      </c>
      <c r="K12" s="278">
        <v>4</v>
      </c>
      <c r="L12" s="535"/>
      <c r="M12" s="268"/>
      <c r="N12" s="268"/>
      <c r="O12" s="273"/>
      <c r="P12" s="273"/>
      <c r="Q12" s="273"/>
      <c r="R12" s="268"/>
    </row>
    <row r="13" spans="1:18" ht="24">
      <c r="A13" s="271"/>
      <c r="B13" s="395" t="str">
        <f>'01'!A12</f>
        <v>ภาษาไทย</v>
      </c>
      <c r="C13" s="396" t="str">
        <f>'01'!B12</f>
        <v/>
      </c>
      <c r="D13" s="397">
        <f>'01'!C12</f>
        <v>0</v>
      </c>
      <c r="E13" s="397">
        <f>'01'!D12</f>
        <v>0</v>
      </c>
      <c r="F13" s="397">
        <f>'01'!E12</f>
        <v>0</v>
      </c>
      <c r="G13" s="397">
        <f>'01'!F12</f>
        <v>0</v>
      </c>
      <c r="H13" s="397">
        <f>'01'!G12</f>
        <v>0</v>
      </c>
      <c r="I13" s="397">
        <f>'01'!H12</f>
        <v>0</v>
      </c>
      <c r="J13" s="397">
        <f>'01'!I12</f>
        <v>0</v>
      </c>
      <c r="K13" s="397">
        <f>'01'!J12</f>
        <v>0</v>
      </c>
      <c r="L13" s="397">
        <f>'01'!K12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395" t="str">
        <f>'01'!A13</f>
        <v>คณิตศาสตร์</v>
      </c>
      <c r="C14" s="396" t="str">
        <f>'01'!B13</f>
        <v/>
      </c>
      <c r="D14" s="397">
        <f>'01'!C13</f>
        <v>0</v>
      </c>
      <c r="E14" s="397">
        <f>'01'!D13</f>
        <v>0</v>
      </c>
      <c r="F14" s="397">
        <f>'01'!E13</f>
        <v>0</v>
      </c>
      <c r="G14" s="397">
        <f>'01'!F13</f>
        <v>0</v>
      </c>
      <c r="H14" s="397">
        <f>'01'!G13</f>
        <v>0</v>
      </c>
      <c r="I14" s="397">
        <f>'01'!H13</f>
        <v>0</v>
      </c>
      <c r="J14" s="397">
        <f>'01'!I13</f>
        <v>0</v>
      </c>
      <c r="K14" s="397">
        <f>'01'!J13</f>
        <v>0</v>
      </c>
      <c r="L14" s="397">
        <f>'01'!K13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395" t="str">
        <f>'01'!A14</f>
        <v>วิทยาศาสตร์และเทคโนโลยี</v>
      </c>
      <c r="C15" s="396" t="str">
        <f>'01'!B14</f>
        <v/>
      </c>
      <c r="D15" s="397">
        <f>'01'!C14</f>
        <v>0</v>
      </c>
      <c r="E15" s="397">
        <f>'01'!D14</f>
        <v>0</v>
      </c>
      <c r="F15" s="397">
        <f>'01'!E14</f>
        <v>0</v>
      </c>
      <c r="G15" s="397">
        <f>'01'!F14</f>
        <v>0</v>
      </c>
      <c r="H15" s="397">
        <f>'01'!G14</f>
        <v>0</v>
      </c>
      <c r="I15" s="397">
        <f>'01'!H14</f>
        <v>0</v>
      </c>
      <c r="J15" s="397">
        <f>'01'!I14</f>
        <v>0</v>
      </c>
      <c r="K15" s="397">
        <f>'01'!J14</f>
        <v>0</v>
      </c>
      <c r="L15" s="397">
        <f>'01'!K14</f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395" t="str">
        <f>'01'!A15</f>
        <v>สังคมศึกษา ศาสนาและ วัฒนธรรม</v>
      </c>
      <c r="C16" s="396" t="str">
        <f>'01'!B15</f>
        <v/>
      </c>
      <c r="D16" s="397">
        <f>'01'!C15</f>
        <v>0</v>
      </c>
      <c r="E16" s="397">
        <f>'01'!D15</f>
        <v>0</v>
      </c>
      <c r="F16" s="397">
        <f>'01'!E15</f>
        <v>0</v>
      </c>
      <c r="G16" s="397">
        <f>'01'!F15</f>
        <v>0</v>
      </c>
      <c r="H16" s="397">
        <f>'01'!G15</f>
        <v>0</v>
      </c>
      <c r="I16" s="397">
        <f>'01'!H15</f>
        <v>0</v>
      </c>
      <c r="J16" s="397">
        <f>'01'!I15</f>
        <v>0</v>
      </c>
      <c r="K16" s="397">
        <f>'01'!J15</f>
        <v>0</v>
      </c>
      <c r="L16" s="397">
        <f>'01'!K15</f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395" t="str">
        <f>'01'!A16</f>
        <v>ประวัติศาสตร์</v>
      </c>
      <c r="C17" s="396" t="str">
        <f>'01'!B16</f>
        <v/>
      </c>
      <c r="D17" s="397">
        <f>'01'!C16</f>
        <v>0</v>
      </c>
      <c r="E17" s="397">
        <f>'01'!D16</f>
        <v>0</v>
      </c>
      <c r="F17" s="397">
        <f>'01'!E16</f>
        <v>0</v>
      </c>
      <c r="G17" s="397">
        <f>'01'!F16</f>
        <v>0</v>
      </c>
      <c r="H17" s="397">
        <f>'01'!G16</f>
        <v>0</v>
      </c>
      <c r="I17" s="397">
        <f>'01'!H16</f>
        <v>0</v>
      </c>
      <c r="J17" s="397">
        <f>'01'!I16</f>
        <v>0</v>
      </c>
      <c r="K17" s="397">
        <f>'01'!J16</f>
        <v>0</v>
      </c>
      <c r="L17" s="397">
        <f>'01'!K16</f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395" t="str">
        <f>'01'!A17</f>
        <v>สุขศึกษาและพลศึกษา</v>
      </c>
      <c r="C18" s="396" t="str">
        <f>'01'!B17</f>
        <v/>
      </c>
      <c r="D18" s="397">
        <f>'01'!C17</f>
        <v>0</v>
      </c>
      <c r="E18" s="397">
        <f>'01'!D17</f>
        <v>0</v>
      </c>
      <c r="F18" s="397">
        <f>'01'!E17</f>
        <v>0</v>
      </c>
      <c r="G18" s="397">
        <f>'01'!F17</f>
        <v>0</v>
      </c>
      <c r="H18" s="397">
        <f>'01'!G17</f>
        <v>0</v>
      </c>
      <c r="I18" s="397">
        <f>'01'!H17</f>
        <v>0</v>
      </c>
      <c r="J18" s="397">
        <f>'01'!I17</f>
        <v>0</v>
      </c>
      <c r="K18" s="397">
        <f>'01'!J17</f>
        <v>0</v>
      </c>
      <c r="L18" s="397">
        <f>'01'!K17</f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395" t="str">
        <f>'01'!A18</f>
        <v>ศิลปะ</v>
      </c>
      <c r="C19" s="396" t="str">
        <f>'01'!B18</f>
        <v/>
      </c>
      <c r="D19" s="397">
        <f>'01'!C18</f>
        <v>0</v>
      </c>
      <c r="E19" s="397">
        <f>'01'!D18</f>
        <v>0</v>
      </c>
      <c r="F19" s="397">
        <f>'01'!E18</f>
        <v>0</v>
      </c>
      <c r="G19" s="397">
        <f>'01'!F18</f>
        <v>0</v>
      </c>
      <c r="H19" s="397">
        <f>'01'!G18</f>
        <v>0</v>
      </c>
      <c r="I19" s="397">
        <f>'01'!H18</f>
        <v>0</v>
      </c>
      <c r="J19" s="397">
        <f>'01'!I18</f>
        <v>0</v>
      </c>
      <c r="K19" s="397">
        <f>'01'!J18</f>
        <v>0</v>
      </c>
      <c r="L19" s="397">
        <f>'01'!K18</f>
        <v>0</v>
      </c>
      <c r="M19" s="268"/>
      <c r="N19" s="268"/>
      <c r="O19" s="273"/>
      <c r="P19" s="273"/>
      <c r="Q19" s="273"/>
      <c r="R19" s="268"/>
    </row>
    <row r="20" spans="1:18" ht="24">
      <c r="A20" s="271"/>
      <c r="B20" s="395" t="str">
        <f>'01'!A19</f>
        <v>การงานอาชีพ</v>
      </c>
      <c r="C20" s="396" t="str">
        <f>'01'!B19</f>
        <v/>
      </c>
      <c r="D20" s="397">
        <f>'01'!C19</f>
        <v>0</v>
      </c>
      <c r="E20" s="397">
        <f>'01'!D19</f>
        <v>0</v>
      </c>
      <c r="F20" s="397">
        <f>'01'!E19</f>
        <v>0</v>
      </c>
      <c r="G20" s="397">
        <f>'01'!F19</f>
        <v>0</v>
      </c>
      <c r="H20" s="397">
        <f>'01'!G19</f>
        <v>0</v>
      </c>
      <c r="I20" s="397">
        <f>'01'!H19</f>
        <v>0</v>
      </c>
      <c r="J20" s="397">
        <f>'01'!I19</f>
        <v>0</v>
      </c>
      <c r="K20" s="397">
        <f>'01'!J19</f>
        <v>0</v>
      </c>
      <c r="L20" s="397">
        <f>'01'!K19</f>
        <v>0</v>
      </c>
      <c r="M20" s="268"/>
      <c r="N20" s="268"/>
      <c r="O20" s="273"/>
      <c r="P20" s="273"/>
      <c r="Q20" s="273"/>
      <c r="R20" s="268"/>
    </row>
    <row r="21" spans="1:18" ht="24">
      <c r="A21" s="271"/>
      <c r="B21" s="395" t="str">
        <f>'01'!A20</f>
        <v>ภาษาอังกฤษพื้นฐาน</v>
      </c>
      <c r="C21" s="396" t="str">
        <f>'01'!B20</f>
        <v/>
      </c>
      <c r="D21" s="397">
        <f>'01'!C20</f>
        <v>0</v>
      </c>
      <c r="E21" s="397">
        <f>'01'!D20</f>
        <v>0</v>
      </c>
      <c r="F21" s="397">
        <f>'01'!E20</f>
        <v>0</v>
      </c>
      <c r="G21" s="397">
        <f>'01'!F20</f>
        <v>0</v>
      </c>
      <c r="H21" s="397">
        <f>'01'!G20</f>
        <v>0</v>
      </c>
      <c r="I21" s="397">
        <f>'01'!H20</f>
        <v>0</v>
      </c>
      <c r="J21" s="397">
        <f>'01'!I20</f>
        <v>0</v>
      </c>
      <c r="K21" s="397">
        <f>'01'!J20</f>
        <v>0</v>
      </c>
      <c r="L21" s="397">
        <f>'01'!K20</f>
        <v>0</v>
      </c>
      <c r="M21" s="268"/>
      <c r="N21" s="268"/>
      <c r="O21" s="273"/>
      <c r="P21" s="273"/>
      <c r="Q21" s="273"/>
      <c r="R21" s="268"/>
    </row>
    <row r="22" spans="1:18" ht="24">
      <c r="A22" s="271"/>
      <c r="B22" s="395" t="str">
        <f>'01'!A21</f>
        <v>ภาษาจีน</v>
      </c>
      <c r="C22" s="396" t="str">
        <f>'01'!B21</f>
        <v/>
      </c>
      <c r="D22" s="397">
        <f>'01'!C21</f>
        <v>0</v>
      </c>
      <c r="E22" s="397">
        <f>'01'!D21</f>
        <v>0</v>
      </c>
      <c r="F22" s="397">
        <f>'01'!E21</f>
        <v>0</v>
      </c>
      <c r="G22" s="397">
        <f>'01'!F21</f>
        <v>0</v>
      </c>
      <c r="H22" s="397">
        <f>'01'!G21</f>
        <v>0</v>
      </c>
      <c r="I22" s="397">
        <f>'01'!H21</f>
        <v>0</v>
      </c>
      <c r="J22" s="397">
        <f>'01'!I21</f>
        <v>0</v>
      </c>
      <c r="K22" s="397">
        <f>'01'!J21</f>
        <v>0</v>
      </c>
      <c r="L22" s="397">
        <f>'01'!K21</f>
        <v>0</v>
      </c>
      <c r="M22" s="268"/>
      <c r="N22" s="268"/>
      <c r="O22" s="273"/>
      <c r="P22" s="273"/>
      <c r="Q22" s="273"/>
      <c r="R22" s="268"/>
    </row>
    <row r="23" spans="1:18" ht="24">
      <c r="A23" s="271"/>
      <c r="B23" s="395" t="str">
        <f>'01'!A22</f>
        <v>การป้องกันการทุจริต</v>
      </c>
      <c r="C23" s="396" t="str">
        <f>'01'!B22</f>
        <v/>
      </c>
      <c r="D23" s="397">
        <f>'01'!C22</f>
        <v>0</v>
      </c>
      <c r="E23" s="397">
        <f>'01'!D22</f>
        <v>0</v>
      </c>
      <c r="F23" s="397">
        <f>'01'!E22</f>
        <v>0</v>
      </c>
      <c r="G23" s="397">
        <f>'01'!F22</f>
        <v>0</v>
      </c>
      <c r="H23" s="397">
        <f>'01'!G22</f>
        <v>0</v>
      </c>
      <c r="I23" s="397">
        <f>'01'!H22</f>
        <v>0</v>
      </c>
      <c r="J23" s="397">
        <f>'01'!I22</f>
        <v>0</v>
      </c>
      <c r="K23" s="397">
        <f>'01'!J22</f>
        <v>0</v>
      </c>
      <c r="L23" s="397">
        <f>'01'!K22</f>
        <v>0</v>
      </c>
      <c r="M23" s="268"/>
      <c r="N23" s="268"/>
      <c r="O23" s="273"/>
      <c r="P23" s="273"/>
      <c r="Q23" s="273"/>
      <c r="R23" s="268"/>
    </row>
    <row r="24" spans="1:18" ht="24">
      <c r="A24" s="271"/>
      <c r="B24" s="395" t="str">
        <f>'01'!A23</f>
        <v>ภาษาอังกฤษเพิ่มเติม</v>
      </c>
      <c r="C24" s="396" t="str">
        <f>'01'!B23</f>
        <v/>
      </c>
      <c r="D24" s="397">
        <f>'01'!C23</f>
        <v>0</v>
      </c>
      <c r="E24" s="397">
        <f>'01'!D23</f>
        <v>0</v>
      </c>
      <c r="F24" s="397">
        <f>'01'!E23</f>
        <v>0</v>
      </c>
      <c r="G24" s="397">
        <f>'01'!F23</f>
        <v>0</v>
      </c>
      <c r="H24" s="397">
        <f>'01'!G23</f>
        <v>0</v>
      </c>
      <c r="I24" s="397">
        <f>'01'!H23</f>
        <v>0</v>
      </c>
      <c r="J24" s="397">
        <f>'01'!I23</f>
        <v>0</v>
      </c>
      <c r="K24" s="397">
        <f>'01'!J23</f>
        <v>0</v>
      </c>
      <c r="L24" s="397">
        <f>'01'!K23</f>
        <v>0</v>
      </c>
      <c r="M24" s="268"/>
      <c r="N24" s="268"/>
      <c r="O24" s="273"/>
      <c r="P24" s="273"/>
      <c r="Q24" s="273"/>
      <c r="R24" s="268"/>
    </row>
    <row r="25" spans="1:18" ht="24">
      <c r="A25" s="271"/>
      <c r="B25" s="395" t="str">
        <f>'01'!A24</f>
        <v>การว่ายน้ำเพื่อการเอาชีวิตรอด</v>
      </c>
      <c r="C25" s="396" t="str">
        <f>'01'!B24</f>
        <v/>
      </c>
      <c r="D25" s="397">
        <f>'01'!C24</f>
        <v>0</v>
      </c>
      <c r="E25" s="397">
        <f>'01'!D24</f>
        <v>0</v>
      </c>
      <c r="F25" s="397">
        <f>'01'!E24</f>
        <v>0</v>
      </c>
      <c r="G25" s="397">
        <f>'01'!F24</f>
        <v>0</v>
      </c>
      <c r="H25" s="397">
        <f>'01'!G24</f>
        <v>0</v>
      </c>
      <c r="I25" s="397">
        <f>'01'!H24</f>
        <v>0</v>
      </c>
      <c r="J25" s="397">
        <f>'01'!I24</f>
        <v>0</v>
      </c>
      <c r="K25" s="397">
        <f>'01'!J24</f>
        <v>0</v>
      </c>
      <c r="L25" s="397">
        <f>'01'!K24</f>
        <v>0</v>
      </c>
      <c r="M25" s="268"/>
      <c r="N25" s="268"/>
      <c r="O25" s="273"/>
      <c r="P25" s="273"/>
      <c r="Q25" s="273"/>
      <c r="R25" s="268"/>
    </row>
    <row r="26" spans="1:18" ht="24">
      <c r="A26" s="271"/>
      <c r="B26" s="395">
        <f>'01'!A25</f>
        <v>0</v>
      </c>
      <c r="C26" s="396" t="str">
        <f>'01'!B25</f>
        <v/>
      </c>
      <c r="D26" s="397">
        <f>'01'!C25</f>
        <v>0</v>
      </c>
      <c r="E26" s="397">
        <f>'01'!D25</f>
        <v>0</v>
      </c>
      <c r="F26" s="397">
        <f>'01'!E25</f>
        <v>0</v>
      </c>
      <c r="G26" s="397">
        <f>'01'!F25</f>
        <v>0</v>
      </c>
      <c r="H26" s="397">
        <f>'01'!G25</f>
        <v>0</v>
      </c>
      <c r="I26" s="397">
        <f>'01'!H25</f>
        <v>0</v>
      </c>
      <c r="J26" s="397">
        <f>'01'!I25</f>
        <v>0</v>
      </c>
      <c r="K26" s="397">
        <f>'01'!J25</f>
        <v>0</v>
      </c>
      <c r="L26" s="397">
        <f>'01'!K25</f>
        <v>0</v>
      </c>
      <c r="M26" s="268"/>
      <c r="N26" s="268"/>
      <c r="O26" s="273"/>
      <c r="P26" s="273"/>
      <c r="Q26" s="273"/>
      <c r="R26" s="268"/>
    </row>
    <row r="27" spans="1:18" ht="24">
      <c r="A27" s="271"/>
      <c r="B27" s="395">
        <f>'01'!A26</f>
        <v>0</v>
      </c>
      <c r="C27" s="396" t="str">
        <f>'01'!B26</f>
        <v/>
      </c>
      <c r="D27" s="397">
        <f>'01'!C26</f>
        <v>0</v>
      </c>
      <c r="E27" s="397">
        <f>'01'!D26</f>
        <v>0</v>
      </c>
      <c r="F27" s="397">
        <f>'01'!E26</f>
        <v>0</v>
      </c>
      <c r="G27" s="397">
        <f>'01'!F26</f>
        <v>0</v>
      </c>
      <c r="H27" s="397">
        <f>'01'!G26</f>
        <v>0</v>
      </c>
      <c r="I27" s="397">
        <f>'01'!H26</f>
        <v>0</v>
      </c>
      <c r="J27" s="397">
        <f>'01'!I26</f>
        <v>0</v>
      </c>
      <c r="K27" s="397">
        <f>'01'!J26</f>
        <v>0</v>
      </c>
      <c r="L27" s="397">
        <f>'01'!K26</f>
        <v>0</v>
      </c>
      <c r="M27" s="268"/>
      <c r="N27" s="268"/>
      <c r="O27" s="273"/>
      <c r="P27" s="273"/>
      <c r="Q27" s="273"/>
      <c r="R27" s="268"/>
    </row>
    <row r="28" spans="1:18" ht="24">
      <c r="A28" s="271"/>
      <c r="B28" s="394" t="s">
        <v>407</v>
      </c>
      <c r="C28" s="396" t="str">
        <f>'01'!B27</f>
        <v/>
      </c>
      <c r="D28" s="397" t="str">
        <f>'01'!C27</f>
        <v/>
      </c>
      <c r="E28" s="397" t="str">
        <f>'01'!D27</f>
        <v/>
      </c>
      <c r="F28" s="397" t="str">
        <f>'01'!E27</f>
        <v/>
      </c>
      <c r="G28" s="397" t="str">
        <f>'01'!F27</f>
        <v/>
      </c>
      <c r="H28" s="397" t="str">
        <f>'01'!G27</f>
        <v/>
      </c>
      <c r="I28" s="397" t="str">
        <f>'01'!H27</f>
        <v/>
      </c>
      <c r="J28" s="397" t="str">
        <f>'01'!I27</f>
        <v/>
      </c>
      <c r="K28" s="397" t="str">
        <f>'01'!J27</f>
        <v/>
      </c>
      <c r="L28" s="398"/>
      <c r="M28" s="268"/>
      <c r="N28" s="268"/>
      <c r="O28" s="273"/>
      <c r="P28" s="273"/>
      <c r="Q28" s="273"/>
      <c r="R28" s="268"/>
    </row>
    <row r="29" spans="1:18" ht="24">
      <c r="A29" s="271"/>
      <c r="B29" s="537" t="s">
        <v>43</v>
      </c>
      <c r="C29" s="538"/>
      <c r="D29" s="396" t="str">
        <f>'01'!C28</f>
        <v/>
      </c>
      <c r="E29" s="396" t="str">
        <f>'01'!D28</f>
        <v/>
      </c>
      <c r="F29" s="396" t="str">
        <f>'01'!E28</f>
        <v/>
      </c>
      <c r="G29" s="396" t="str">
        <f>'01'!F28</f>
        <v/>
      </c>
      <c r="H29" s="396" t="str">
        <f>'01'!G28</f>
        <v/>
      </c>
      <c r="I29" s="396" t="str">
        <f>'01'!H28</f>
        <v/>
      </c>
      <c r="J29" s="396" t="str">
        <f>'01'!I28</f>
        <v/>
      </c>
      <c r="K29" s="396" t="str">
        <f>'01'!J28</f>
        <v/>
      </c>
      <c r="L29" s="398"/>
      <c r="M29" s="268"/>
      <c r="N29" s="268"/>
      <c r="O29" s="273"/>
      <c r="P29" s="273"/>
      <c r="Q29" s="273"/>
      <c r="R29" s="268"/>
    </row>
    <row r="30" spans="1:18" ht="24">
      <c r="A30" s="271"/>
      <c r="B30" s="539" t="s">
        <v>44</v>
      </c>
      <c r="C30" s="539"/>
      <c r="D30" s="539"/>
      <c r="E30" s="539"/>
      <c r="F30" s="539"/>
      <c r="G30" s="539"/>
      <c r="H30" s="539"/>
      <c r="I30" s="540" t="str">
        <f>'01'!H29</f>
        <v/>
      </c>
      <c r="J30" s="540"/>
      <c r="K30" s="540"/>
      <c r="L30" s="398"/>
      <c r="M30" s="268"/>
      <c r="N30" s="268"/>
      <c r="O30" s="273"/>
      <c r="P30" s="273"/>
      <c r="Q30" s="273"/>
      <c r="R30" s="268"/>
    </row>
    <row r="31" spans="1:18">
      <c r="A31" s="271"/>
      <c r="B31" s="275"/>
      <c r="C31" s="275"/>
      <c r="D31" s="275"/>
      <c r="E31" s="275"/>
      <c r="F31" s="275"/>
      <c r="G31" s="275"/>
      <c r="H31" s="275"/>
      <c r="I31" s="276"/>
      <c r="J31" s="276"/>
      <c r="K31" s="276"/>
      <c r="L31" s="276"/>
      <c r="M31" s="268"/>
      <c r="N31" s="268"/>
      <c r="O31" s="273"/>
      <c r="P31" s="273"/>
      <c r="Q31" s="273"/>
      <c r="R31" s="268"/>
    </row>
    <row r="32" spans="1:18">
      <c r="A32" s="271"/>
      <c r="B32" s="275"/>
      <c r="C32" s="275"/>
      <c r="D32" s="275"/>
      <c r="E32" s="275"/>
      <c r="F32" s="275"/>
      <c r="G32" s="275"/>
      <c r="H32" s="275"/>
      <c r="I32" s="276"/>
      <c r="J32" s="276"/>
      <c r="K32" s="276"/>
      <c r="L32" s="276"/>
      <c r="M32" s="268"/>
      <c r="N32" s="268"/>
      <c r="O32" s="273"/>
      <c r="P32" s="273"/>
      <c r="Q32" s="273"/>
      <c r="R32" s="268"/>
    </row>
    <row r="33" spans="1:18" ht="24">
      <c r="A33" s="271"/>
      <c r="B33" s="269" t="s">
        <v>42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>
      <c r="A34" s="271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>
      <c r="A35" s="271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73"/>
      <c r="P35" s="273"/>
      <c r="Q35" s="273"/>
      <c r="R35" s="268"/>
    </row>
    <row r="36" spans="1:18" ht="24">
      <c r="A36" s="271"/>
      <c r="B36" s="268"/>
      <c r="C36" s="268"/>
      <c r="D36" s="268"/>
      <c r="E36" s="534" t="str">
        <f>'03'!F60</f>
        <v>(นางสาวธญานี  บุสดี)</v>
      </c>
      <c r="F36" s="534"/>
      <c r="G36" s="534"/>
      <c r="H36" s="534"/>
      <c r="I36" s="534"/>
      <c r="J36" s="268"/>
      <c r="K36" s="268"/>
      <c r="L36" s="268"/>
      <c r="M36" s="268"/>
      <c r="N36" s="268"/>
      <c r="O36" s="273"/>
      <c r="P36" s="273"/>
      <c r="Q36" s="273"/>
      <c r="R36" s="268"/>
    </row>
    <row r="37" spans="1:18" ht="24">
      <c r="A37" s="271"/>
      <c r="B37" s="268"/>
      <c r="C37" s="268"/>
      <c r="D37" s="268"/>
      <c r="E37" s="534" t="str">
        <f>'ข้อมูลพื้นฐาน  '!D8&amp;'ข้อมูลพื้นฐาน  '!D10</f>
        <v>ครูประจำชั้นประถมศึกษาปีที่ 1</v>
      </c>
      <c r="F37" s="534"/>
      <c r="G37" s="534"/>
      <c r="H37" s="534"/>
      <c r="I37" s="534"/>
      <c r="J37" s="274"/>
      <c r="K37" s="268"/>
      <c r="L37" s="268"/>
      <c r="M37" s="268"/>
      <c r="N37" s="268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</row>
    <row r="47" spans="1:18"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8" ht="23.25" customHeight="1">
      <c r="A2" s="140"/>
      <c r="B2" s="541" t="str">
        <f>'รายงาน 3'!B2:T2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140"/>
      <c r="X2" s="140"/>
      <c r="Y2" s="140"/>
      <c r="Z2" s="140"/>
      <c r="AA2" s="140"/>
      <c r="AB2" s="140"/>
    </row>
    <row r="3" spans="1:28" ht="21.75" customHeight="1">
      <c r="A3" s="140"/>
      <c r="B3" s="509" t="str">
        <f>'รายงาน 3'!B3:T3</f>
        <v>ระดับชั้นประถมศึกษาปีที่ 1   โรงเรียนวัดโฆสิตาราม  สำนักงานเขตพื้นที่การศึกษาประถมศึกษาชัยนาท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140"/>
      <c r="X3" s="140"/>
      <c r="Y3" s="140"/>
      <c r="Z3" s="140"/>
      <c r="AA3" s="140"/>
      <c r="AB3" s="140"/>
    </row>
    <row r="4" spans="1:28" ht="18" customHeight="1">
      <c r="A4" s="140"/>
      <c r="B4" s="505" t="s">
        <v>2</v>
      </c>
      <c r="C4" s="505" t="s">
        <v>28</v>
      </c>
      <c r="D4" s="504" t="s">
        <v>6</v>
      </c>
      <c r="E4" s="498" t="s">
        <v>54</v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499"/>
      <c r="T4" s="500"/>
      <c r="U4" s="512" t="s">
        <v>4</v>
      </c>
      <c r="V4" s="510" t="s">
        <v>5</v>
      </c>
      <c r="W4" s="140"/>
      <c r="X4" s="140"/>
      <c r="Y4" s="140"/>
      <c r="Z4" s="140"/>
      <c r="AA4" s="140"/>
      <c r="AB4" s="140"/>
    </row>
    <row r="5" spans="1:28" ht="18" customHeight="1" thickBot="1">
      <c r="A5" s="140"/>
      <c r="B5" s="542"/>
      <c r="C5" s="542"/>
      <c r="D5" s="514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68" t="str">
        <f>'ข้อมูลนักเรียน  '!K4</f>
        <v>การงาน</v>
      </c>
      <c r="M5" s="168" t="str">
        <f>'ข้อมูลนักเรียน  '!L4</f>
        <v>อังกฤษ</v>
      </c>
      <c r="N5" s="168" t="str">
        <f>'ข้อมูลนักเรียน  '!M4</f>
        <v>จีน</v>
      </c>
      <c r="O5" s="355" t="str">
        <f>'ข้อมูลนักเรียน  '!N4</f>
        <v>ต้านทุจริต</v>
      </c>
      <c r="P5" s="355" t="str">
        <f>'ข้อมูลนักเรียน  '!O4</f>
        <v>อังกฤษ</v>
      </c>
      <c r="Q5" s="355" t="str">
        <f>'ข้อมูลนักเรียน  '!P4</f>
        <v>พละ</v>
      </c>
      <c r="R5" s="355">
        <f>'ข้อมูลนักเรียน  '!Q4</f>
        <v>0</v>
      </c>
      <c r="S5" s="168">
        <f>'ข้อมูลนักเรียน  '!R4</f>
        <v>0</v>
      </c>
      <c r="T5" s="169" t="s">
        <v>3</v>
      </c>
      <c r="U5" s="543"/>
      <c r="V5" s="544"/>
      <c r="W5" s="140"/>
      <c r="X5" s="140"/>
      <c r="Y5" s="140"/>
      <c r="Z5" s="140"/>
      <c r="AA5" s="140"/>
      <c r="AB5" s="140"/>
    </row>
    <row r="6" spans="1:28" s="26" customFormat="1" ht="14.25" customHeight="1">
      <c r="A6" s="141"/>
      <c r="B6" s="52">
        <v>1</v>
      </c>
      <c r="C6" s="24">
        <f>'ข้อมูลนักเรียน  '!B5</f>
        <v>2375</v>
      </c>
      <c r="D6" s="221" t="str">
        <f>'ข้อมูลนักเรียน  '!C5</f>
        <v>เด็กชายณัฐชนน  รอบรู้</v>
      </c>
      <c r="E6" s="369" t="str">
        <f>'03'!D5</f>
        <v/>
      </c>
      <c r="F6" s="370" t="str">
        <f>'03'!E5</f>
        <v/>
      </c>
      <c r="G6" s="370" t="str">
        <f>'03'!F5</f>
        <v/>
      </c>
      <c r="H6" s="370" t="str">
        <f>'03'!G5</f>
        <v/>
      </c>
      <c r="I6" s="370" t="str">
        <f>'03'!H5</f>
        <v/>
      </c>
      <c r="J6" s="370" t="str">
        <f>'03'!I5</f>
        <v/>
      </c>
      <c r="K6" s="370" t="str">
        <f>'03'!J5</f>
        <v/>
      </c>
      <c r="L6" s="370" t="str">
        <f>'03'!K5</f>
        <v/>
      </c>
      <c r="M6" s="370" t="str">
        <f>'03'!L5</f>
        <v/>
      </c>
      <c r="N6" s="370" t="str">
        <f>'03'!M5</f>
        <v/>
      </c>
      <c r="O6" s="370" t="str">
        <f>'03'!N5</f>
        <v/>
      </c>
      <c r="P6" s="370" t="str">
        <f>'03'!O5</f>
        <v/>
      </c>
      <c r="Q6" s="370" t="str">
        <f>'03'!P5</f>
        <v/>
      </c>
      <c r="R6" s="370" t="str">
        <f>'03'!Q5</f>
        <v/>
      </c>
      <c r="S6" s="370" t="str">
        <f>'03'!R5</f>
        <v/>
      </c>
      <c r="T6" s="371" t="str">
        <f>'03'!S5</f>
        <v/>
      </c>
      <c r="U6" s="372" t="str">
        <f>'03'!T5</f>
        <v/>
      </c>
      <c r="V6" s="24" t="str">
        <f>'03'!U5</f>
        <v/>
      </c>
      <c r="W6" s="141"/>
      <c r="X6" s="141"/>
      <c r="Y6" s="141"/>
      <c r="Z6" s="141"/>
      <c r="AA6" s="141"/>
      <c r="AB6" s="141"/>
    </row>
    <row r="7" spans="1:28" s="26" customFormat="1" ht="14.25" customHeight="1">
      <c r="A7" s="141"/>
      <c r="B7" s="51">
        <v>2</v>
      </c>
      <c r="C7" s="24">
        <f>'ข้อมูลนักเรียน  '!B6</f>
        <v>2376</v>
      </c>
      <c r="D7" s="222" t="str">
        <f>'ข้อมูลนักเรียน  '!C6</f>
        <v>เด็กชายฐิติภัทร  สุภะผล</v>
      </c>
      <c r="E7" s="373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2" t="str">
        <f>'03'!M6</f>
        <v/>
      </c>
      <c r="O7" s="62" t="str">
        <f>'03'!N6</f>
        <v/>
      </c>
      <c r="P7" s="62" t="str">
        <f>'03'!O6</f>
        <v/>
      </c>
      <c r="Q7" s="62" t="str">
        <f>'03'!P6</f>
        <v/>
      </c>
      <c r="R7" s="62" t="str">
        <f>'03'!Q6</f>
        <v/>
      </c>
      <c r="S7" s="24" t="str">
        <f>'03'!R6</f>
        <v/>
      </c>
      <c r="T7" s="374" t="str">
        <f>'03'!S6</f>
        <v/>
      </c>
      <c r="U7" s="372" t="str">
        <f>'03'!T6</f>
        <v/>
      </c>
      <c r="V7" s="24" t="str">
        <f>'03'!U6</f>
        <v/>
      </c>
      <c r="W7" s="141"/>
      <c r="X7" s="141"/>
      <c r="Y7" s="141"/>
      <c r="Z7" s="141"/>
      <c r="AA7" s="141"/>
      <c r="AB7" s="141"/>
    </row>
    <row r="8" spans="1:28" s="26" customFormat="1" ht="14.25" customHeight="1">
      <c r="A8" s="141"/>
      <c r="B8" s="51">
        <v>3</v>
      </c>
      <c r="C8" s="24">
        <f>'ข้อมูลนักเรียน  '!B7</f>
        <v>2377</v>
      </c>
      <c r="D8" s="222" t="str">
        <f>'ข้อมูลนักเรียน  '!C7</f>
        <v>เด็กชายเอกภพ  งานสลุง</v>
      </c>
      <c r="E8" s="373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2" t="str">
        <f>'03'!M7</f>
        <v/>
      </c>
      <c r="O8" s="62" t="str">
        <f>'03'!N7</f>
        <v/>
      </c>
      <c r="P8" s="62" t="str">
        <f>'03'!O7</f>
        <v/>
      </c>
      <c r="Q8" s="62" t="str">
        <f>'03'!P7</f>
        <v/>
      </c>
      <c r="R8" s="62" t="str">
        <f>'03'!Q7</f>
        <v/>
      </c>
      <c r="S8" s="24" t="str">
        <f>'03'!R7</f>
        <v/>
      </c>
      <c r="T8" s="374" t="str">
        <f>'03'!S7</f>
        <v/>
      </c>
      <c r="U8" s="372" t="str">
        <f>'03'!T7</f>
        <v/>
      </c>
      <c r="V8" s="24" t="str">
        <f>'03'!U7</f>
        <v/>
      </c>
      <c r="W8" s="141"/>
      <c r="X8" s="141"/>
      <c r="Y8" s="141"/>
      <c r="Z8" s="141"/>
      <c r="AA8" s="141"/>
      <c r="AB8" s="141"/>
    </row>
    <row r="9" spans="1:28" s="26" customFormat="1" ht="14.25" customHeight="1">
      <c r="A9" s="141"/>
      <c r="B9" s="51">
        <v>4</v>
      </c>
      <c r="C9" s="24">
        <f>'ข้อมูลนักเรียน  '!B8</f>
        <v>2378</v>
      </c>
      <c r="D9" s="222" t="str">
        <f>'ข้อมูลนักเรียน  '!C8</f>
        <v>เด็กชายธนกฤติ  อินวกูล</v>
      </c>
      <c r="E9" s="373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2" t="str">
        <f>'03'!M8</f>
        <v/>
      </c>
      <c r="O9" s="62" t="str">
        <f>'03'!N8</f>
        <v/>
      </c>
      <c r="P9" s="62" t="str">
        <f>'03'!O8</f>
        <v/>
      </c>
      <c r="Q9" s="62" t="str">
        <f>'03'!P8</f>
        <v/>
      </c>
      <c r="R9" s="62" t="str">
        <f>'03'!Q8</f>
        <v/>
      </c>
      <c r="S9" s="24" t="str">
        <f>'03'!R8</f>
        <v/>
      </c>
      <c r="T9" s="374" t="str">
        <f>'03'!S8</f>
        <v/>
      </c>
      <c r="U9" s="372" t="str">
        <f>'03'!T8</f>
        <v/>
      </c>
      <c r="V9" s="24" t="str">
        <f>'03'!U8</f>
        <v/>
      </c>
      <c r="W9" s="141"/>
      <c r="X9" s="141"/>
      <c r="Y9" s="141"/>
      <c r="Z9" s="141"/>
      <c r="AA9" s="141"/>
      <c r="AB9" s="141"/>
    </row>
    <row r="10" spans="1:28" s="26" customFormat="1" ht="14.25" customHeight="1">
      <c r="A10" s="141"/>
      <c r="B10" s="51">
        <v>5</v>
      </c>
      <c r="C10" s="24">
        <f>'ข้อมูลนักเรียน  '!B9</f>
        <v>2379</v>
      </c>
      <c r="D10" s="222" t="str">
        <f>'ข้อมูลนักเรียน  '!C9</f>
        <v>เด็กชายปภาวิน  มังคะลา</v>
      </c>
      <c r="E10" s="373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2" t="str">
        <f>'03'!M9</f>
        <v/>
      </c>
      <c r="O10" s="62" t="str">
        <f>'03'!N9</f>
        <v/>
      </c>
      <c r="P10" s="62" t="str">
        <f>'03'!O9</f>
        <v/>
      </c>
      <c r="Q10" s="62" t="str">
        <f>'03'!P9</f>
        <v/>
      </c>
      <c r="R10" s="62" t="str">
        <f>'03'!Q9</f>
        <v/>
      </c>
      <c r="S10" s="24" t="str">
        <f>'03'!R9</f>
        <v/>
      </c>
      <c r="T10" s="374" t="str">
        <f>'03'!S9</f>
        <v/>
      </c>
      <c r="U10" s="372" t="str">
        <f>'03'!T9</f>
        <v/>
      </c>
      <c r="V10" s="24" t="str">
        <f>'03'!U9</f>
        <v/>
      </c>
      <c r="W10" s="141"/>
      <c r="X10" s="141"/>
      <c r="Y10" s="141"/>
      <c r="Z10" s="141"/>
      <c r="AA10" s="141"/>
      <c r="AB10" s="141"/>
    </row>
    <row r="11" spans="1:28" s="26" customFormat="1" ht="14.25" customHeight="1">
      <c r="A11" s="141"/>
      <c r="B11" s="51">
        <v>6</v>
      </c>
      <c r="C11" s="24">
        <f>'ข้อมูลนักเรียน  '!B10</f>
        <v>2380</v>
      </c>
      <c r="D11" s="222" t="str">
        <f>'ข้อมูลนักเรียน  '!C10</f>
        <v>เด็กชายธนกฤต  แย้มพรม</v>
      </c>
      <c r="E11" s="373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2" t="str">
        <f>'03'!M10</f>
        <v/>
      </c>
      <c r="O11" s="62" t="str">
        <f>'03'!N10</f>
        <v/>
      </c>
      <c r="P11" s="62" t="str">
        <f>'03'!O10</f>
        <v/>
      </c>
      <c r="Q11" s="62" t="str">
        <f>'03'!P10</f>
        <v/>
      </c>
      <c r="R11" s="62" t="str">
        <f>'03'!Q10</f>
        <v/>
      </c>
      <c r="S11" s="24" t="str">
        <f>'03'!R10</f>
        <v/>
      </c>
      <c r="T11" s="374" t="str">
        <f>'03'!S10</f>
        <v/>
      </c>
      <c r="U11" s="372" t="str">
        <f>'03'!T10</f>
        <v/>
      </c>
      <c r="V11" s="24" t="str">
        <f>'03'!U10</f>
        <v/>
      </c>
      <c r="W11" s="141"/>
      <c r="X11" s="141"/>
      <c r="Y11" s="141"/>
      <c r="Z11" s="141"/>
      <c r="AA11" s="141"/>
      <c r="AB11" s="141"/>
    </row>
    <row r="12" spans="1:28" s="26" customFormat="1" ht="14.25" customHeight="1">
      <c r="A12" s="141"/>
      <c r="B12" s="51">
        <v>7</v>
      </c>
      <c r="C12" s="24">
        <f>'ข้อมูลนักเรียน  '!B11</f>
        <v>2381</v>
      </c>
      <c r="D12" s="222" t="str">
        <f>'ข้อมูลนักเรียน  '!C11</f>
        <v>เด็กชายอัศวิน  พูลพร</v>
      </c>
      <c r="E12" s="373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2" t="str">
        <f>'03'!M11</f>
        <v/>
      </c>
      <c r="O12" s="62" t="str">
        <f>'03'!N11</f>
        <v/>
      </c>
      <c r="P12" s="62" t="str">
        <f>'03'!O11</f>
        <v/>
      </c>
      <c r="Q12" s="62" t="str">
        <f>'03'!P11</f>
        <v/>
      </c>
      <c r="R12" s="62" t="str">
        <f>'03'!Q11</f>
        <v/>
      </c>
      <c r="S12" s="24" t="str">
        <f>'03'!R11</f>
        <v/>
      </c>
      <c r="T12" s="374" t="str">
        <f>'03'!S11</f>
        <v/>
      </c>
      <c r="U12" s="372" t="str">
        <f>'03'!T11</f>
        <v/>
      </c>
      <c r="V12" s="24" t="str">
        <f>'03'!U11</f>
        <v/>
      </c>
      <c r="W12" s="141"/>
      <c r="X12" s="141"/>
      <c r="Y12" s="141"/>
      <c r="Z12" s="141"/>
      <c r="AA12" s="141"/>
      <c r="AB12" s="141"/>
    </row>
    <row r="13" spans="1:28" s="26" customFormat="1" ht="14.25" customHeight="1">
      <c r="A13" s="141"/>
      <c r="B13" s="51">
        <v>8</v>
      </c>
      <c r="C13" s="24">
        <f>'ข้อมูลนักเรียน  '!B12</f>
        <v>2382</v>
      </c>
      <c r="D13" s="222" t="str">
        <f>'ข้อมูลนักเรียน  '!C12</f>
        <v>เด็กหญิงจารุพิชญา  ธัญญเจริญ</v>
      </c>
      <c r="E13" s="373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2" t="str">
        <f>'03'!M12</f>
        <v/>
      </c>
      <c r="O13" s="62" t="str">
        <f>'03'!N12</f>
        <v/>
      </c>
      <c r="P13" s="62" t="str">
        <f>'03'!O12</f>
        <v/>
      </c>
      <c r="Q13" s="62" t="str">
        <f>'03'!P12</f>
        <v/>
      </c>
      <c r="R13" s="62" t="str">
        <f>'03'!Q12</f>
        <v/>
      </c>
      <c r="S13" s="24" t="str">
        <f>'03'!R12</f>
        <v/>
      </c>
      <c r="T13" s="374" t="str">
        <f>'03'!S12</f>
        <v/>
      </c>
      <c r="U13" s="372" t="str">
        <f>'03'!T12</f>
        <v/>
      </c>
      <c r="V13" s="24" t="str">
        <f>'03'!U12</f>
        <v/>
      </c>
      <c r="W13" s="141"/>
      <c r="X13" s="141"/>
      <c r="Y13" s="141"/>
      <c r="Z13" s="141"/>
      <c r="AA13" s="141"/>
      <c r="AB13" s="141"/>
    </row>
    <row r="14" spans="1:28" s="26" customFormat="1" ht="14.25" customHeight="1">
      <c r="A14" s="141"/>
      <c r="B14" s="51">
        <v>9</v>
      </c>
      <c r="C14" s="24">
        <f>'ข้อมูลนักเรียน  '!B13</f>
        <v>2383</v>
      </c>
      <c r="D14" s="222" t="str">
        <f>'ข้อมูลนักเรียน  '!C13</f>
        <v>เด็กหญิงนันท์นภัส  เจียมพัว</v>
      </c>
      <c r="E14" s="373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2" t="str">
        <f>'03'!M13</f>
        <v/>
      </c>
      <c r="O14" s="62" t="str">
        <f>'03'!N13</f>
        <v/>
      </c>
      <c r="P14" s="62" t="str">
        <f>'03'!O13</f>
        <v/>
      </c>
      <c r="Q14" s="62" t="str">
        <f>'03'!P13</f>
        <v/>
      </c>
      <c r="R14" s="62" t="str">
        <f>'03'!Q13</f>
        <v/>
      </c>
      <c r="S14" s="24" t="str">
        <f>'03'!R13</f>
        <v/>
      </c>
      <c r="T14" s="374" t="str">
        <f>'03'!S13</f>
        <v/>
      </c>
      <c r="U14" s="372" t="str">
        <f>'03'!T13</f>
        <v/>
      </c>
      <c r="V14" s="24" t="str">
        <f>'03'!U13</f>
        <v/>
      </c>
      <c r="W14" s="141"/>
      <c r="X14" s="141"/>
      <c r="Y14" s="141"/>
      <c r="Z14" s="141"/>
      <c r="AA14" s="141"/>
      <c r="AB14" s="141"/>
    </row>
    <row r="15" spans="1:28" s="26" customFormat="1" ht="14.25" customHeight="1">
      <c r="A15" s="141"/>
      <c r="B15" s="51">
        <v>10</v>
      </c>
      <c r="C15" s="24">
        <f>'ข้อมูลนักเรียน  '!B14</f>
        <v>2384</v>
      </c>
      <c r="D15" s="222" t="str">
        <f>'ข้อมูลนักเรียน  '!C14</f>
        <v>เด็กหญิงปภาดา  แก่นมั่น</v>
      </c>
      <c r="E15" s="373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2" t="str">
        <f>'03'!M14</f>
        <v/>
      </c>
      <c r="O15" s="62" t="str">
        <f>'03'!N14</f>
        <v/>
      </c>
      <c r="P15" s="62" t="str">
        <f>'03'!O14</f>
        <v/>
      </c>
      <c r="Q15" s="62" t="str">
        <f>'03'!P14</f>
        <v/>
      </c>
      <c r="R15" s="62" t="str">
        <f>'03'!Q14</f>
        <v/>
      </c>
      <c r="S15" s="24" t="str">
        <f>'03'!R14</f>
        <v/>
      </c>
      <c r="T15" s="374" t="str">
        <f>'03'!S14</f>
        <v/>
      </c>
      <c r="U15" s="372" t="str">
        <f>'03'!T14</f>
        <v/>
      </c>
      <c r="V15" s="24" t="str">
        <f>'03'!U14</f>
        <v/>
      </c>
      <c r="W15" s="141"/>
      <c r="X15" s="141"/>
      <c r="Y15" s="141"/>
      <c r="Z15" s="141"/>
      <c r="AA15" s="141"/>
      <c r="AB15" s="141"/>
    </row>
    <row r="16" spans="1:28" s="26" customFormat="1" ht="14.25" customHeight="1">
      <c r="A16" s="141"/>
      <c r="B16" s="51">
        <v>11</v>
      </c>
      <c r="C16" s="24">
        <f>'ข้อมูลนักเรียน  '!B15</f>
        <v>2385</v>
      </c>
      <c r="D16" s="222" t="str">
        <f>'ข้อมูลนักเรียน  '!C15</f>
        <v>เด็กหญิงกชพร  กล้อยกลิ้ง</v>
      </c>
      <c r="E16" s="373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2" t="str">
        <f>'03'!M15</f>
        <v/>
      </c>
      <c r="O16" s="62" t="str">
        <f>'03'!N15</f>
        <v/>
      </c>
      <c r="P16" s="62" t="str">
        <f>'03'!O15</f>
        <v/>
      </c>
      <c r="Q16" s="62" t="str">
        <f>'03'!P15</f>
        <v/>
      </c>
      <c r="R16" s="62" t="str">
        <f>'03'!Q15</f>
        <v/>
      </c>
      <c r="S16" s="24" t="str">
        <f>'03'!R15</f>
        <v/>
      </c>
      <c r="T16" s="374" t="str">
        <f>'03'!S15</f>
        <v/>
      </c>
      <c r="U16" s="372" t="str">
        <f>'03'!T15</f>
        <v/>
      </c>
      <c r="V16" s="24" t="str">
        <f>'03'!U15</f>
        <v/>
      </c>
      <c r="W16" s="141"/>
      <c r="X16" s="141"/>
      <c r="Y16" s="141"/>
      <c r="Z16" s="141"/>
      <c r="AA16" s="141"/>
      <c r="AB16" s="141"/>
    </row>
    <row r="17" spans="1:28" s="26" customFormat="1" ht="14.25" customHeight="1">
      <c r="A17" s="141"/>
      <c r="B17" s="51">
        <v>12</v>
      </c>
      <c r="C17" s="24">
        <f>'ข้อมูลนักเรียน  '!B16</f>
        <v>2386</v>
      </c>
      <c r="D17" s="222" t="str">
        <f>'ข้อมูลนักเรียน  '!C16</f>
        <v>เด็กหญิงณัฏฐธิดา  วุฒิชัยรังสรรค์</v>
      </c>
      <c r="E17" s="373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2" t="str">
        <f>'03'!M16</f>
        <v/>
      </c>
      <c r="O17" s="62" t="str">
        <f>'03'!N16</f>
        <v/>
      </c>
      <c r="P17" s="62" t="str">
        <f>'03'!O16</f>
        <v/>
      </c>
      <c r="Q17" s="62" t="str">
        <f>'03'!P16</f>
        <v/>
      </c>
      <c r="R17" s="62" t="str">
        <f>'03'!Q16</f>
        <v/>
      </c>
      <c r="S17" s="24" t="str">
        <f>'03'!R16</f>
        <v/>
      </c>
      <c r="T17" s="374" t="str">
        <f>'03'!S16</f>
        <v/>
      </c>
      <c r="U17" s="372" t="str">
        <f>'03'!T16</f>
        <v/>
      </c>
      <c r="V17" s="24" t="str">
        <f>'03'!U16</f>
        <v/>
      </c>
      <c r="W17" s="141"/>
      <c r="X17" s="141"/>
      <c r="Y17" s="141"/>
      <c r="Z17" s="141"/>
      <c r="AA17" s="141"/>
      <c r="AB17" s="141"/>
    </row>
    <row r="18" spans="1:28" s="26" customFormat="1" ht="14.25" customHeight="1">
      <c r="A18" s="141"/>
      <c r="B18" s="51">
        <v>13</v>
      </c>
      <c r="C18" s="24">
        <f>'ข้อมูลนักเรียน  '!B17</f>
        <v>2387</v>
      </c>
      <c r="D18" s="222" t="str">
        <f>'ข้อมูลนักเรียน  '!C17</f>
        <v>เด็กหญิงกมลธิดา  แท่งทอง</v>
      </c>
      <c r="E18" s="373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2" t="str">
        <f>'03'!M17</f>
        <v/>
      </c>
      <c r="O18" s="62" t="str">
        <f>'03'!N17</f>
        <v/>
      </c>
      <c r="P18" s="62" t="str">
        <f>'03'!O17</f>
        <v/>
      </c>
      <c r="Q18" s="62" t="str">
        <f>'03'!P17</f>
        <v/>
      </c>
      <c r="R18" s="62" t="str">
        <f>'03'!Q17</f>
        <v/>
      </c>
      <c r="S18" s="24" t="str">
        <f>'03'!R17</f>
        <v/>
      </c>
      <c r="T18" s="374" t="str">
        <f>'03'!S17</f>
        <v/>
      </c>
      <c r="U18" s="372" t="str">
        <f>'03'!T17</f>
        <v/>
      </c>
      <c r="V18" s="24" t="str">
        <f>'03'!U17</f>
        <v/>
      </c>
      <c r="W18" s="141"/>
      <c r="X18" s="141"/>
      <c r="Y18" s="141"/>
      <c r="Z18" s="141"/>
      <c r="AA18" s="141"/>
      <c r="AB18" s="141"/>
    </row>
    <row r="19" spans="1:28" s="26" customFormat="1" ht="14.25" customHeight="1">
      <c r="A19" s="141"/>
      <c r="B19" s="51">
        <v>14</v>
      </c>
      <c r="C19" s="24">
        <f>'ข้อมูลนักเรียน  '!B18</f>
        <v>2426</v>
      </c>
      <c r="D19" s="222" t="str">
        <f>'ข้อมูลนักเรียน  '!C18</f>
        <v>เด็กชายธีรดล  กรานวงษ์</v>
      </c>
      <c r="E19" s="373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2" t="str">
        <f>'03'!M18</f>
        <v/>
      </c>
      <c r="O19" s="62" t="str">
        <f>'03'!N18</f>
        <v/>
      </c>
      <c r="P19" s="62" t="str">
        <f>'03'!O18</f>
        <v/>
      </c>
      <c r="Q19" s="62" t="str">
        <f>'03'!P18</f>
        <v/>
      </c>
      <c r="R19" s="62" t="str">
        <f>'03'!Q18</f>
        <v/>
      </c>
      <c r="S19" s="24" t="str">
        <f>'03'!R18</f>
        <v/>
      </c>
      <c r="T19" s="374" t="str">
        <f>'03'!S18</f>
        <v/>
      </c>
      <c r="U19" s="372" t="str">
        <f>'03'!T18</f>
        <v/>
      </c>
      <c r="V19" s="24" t="str">
        <f>'03'!U18</f>
        <v/>
      </c>
      <c r="W19" s="141"/>
      <c r="X19" s="141"/>
      <c r="Y19" s="141"/>
      <c r="Z19" s="141"/>
      <c r="AA19" s="141"/>
      <c r="AB19" s="141"/>
    </row>
    <row r="20" spans="1:28" s="26" customFormat="1" ht="14.25" customHeight="1">
      <c r="A20" s="141"/>
      <c r="B20" s="51">
        <v>15</v>
      </c>
      <c r="C20" s="24">
        <f>'ข้อมูลนักเรียน  '!B19</f>
        <v>2427</v>
      </c>
      <c r="D20" s="222" t="str">
        <f>'ข้อมูลนักเรียน  '!C19</f>
        <v>เด็กชายเอกรัตน์  ศุกประเสริฐ</v>
      </c>
      <c r="E20" s="373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2" t="str">
        <f>'03'!M19</f>
        <v/>
      </c>
      <c r="O20" s="62" t="str">
        <f>'03'!N19</f>
        <v/>
      </c>
      <c r="P20" s="62" t="str">
        <f>'03'!O19</f>
        <v/>
      </c>
      <c r="Q20" s="62" t="str">
        <f>'03'!P19</f>
        <v/>
      </c>
      <c r="R20" s="62" t="str">
        <f>'03'!Q19</f>
        <v/>
      </c>
      <c r="S20" s="24" t="str">
        <f>'03'!R19</f>
        <v/>
      </c>
      <c r="T20" s="374" t="str">
        <f>'03'!S19</f>
        <v/>
      </c>
      <c r="U20" s="372" t="str">
        <f>'03'!T19</f>
        <v/>
      </c>
      <c r="V20" s="24" t="str">
        <f>'03'!U19</f>
        <v/>
      </c>
      <c r="W20" s="141"/>
      <c r="X20" s="141"/>
      <c r="Y20" s="141"/>
      <c r="Z20" s="141"/>
      <c r="AA20" s="141"/>
      <c r="AB20" s="141"/>
    </row>
    <row r="21" spans="1:28" s="26" customFormat="1" ht="14.25" customHeight="1">
      <c r="A21" s="141"/>
      <c r="B21" s="51">
        <v>16</v>
      </c>
      <c r="C21" s="24">
        <f>'ข้อมูลนักเรียน  '!B20</f>
        <v>2428</v>
      </c>
      <c r="D21" s="222" t="str">
        <f>'ข้อมูลนักเรียน  '!C20</f>
        <v>เด็กชายจารุวัฒน์  จั่นหนู</v>
      </c>
      <c r="E21" s="373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2" t="str">
        <f>'03'!M20</f>
        <v/>
      </c>
      <c r="O21" s="62" t="str">
        <f>'03'!N20</f>
        <v/>
      </c>
      <c r="P21" s="62" t="str">
        <f>'03'!O20</f>
        <v/>
      </c>
      <c r="Q21" s="62" t="str">
        <f>'03'!P20</f>
        <v/>
      </c>
      <c r="R21" s="62" t="str">
        <f>'03'!Q20</f>
        <v/>
      </c>
      <c r="S21" s="24" t="str">
        <f>'03'!R20</f>
        <v/>
      </c>
      <c r="T21" s="374" t="str">
        <f>'03'!S20</f>
        <v/>
      </c>
      <c r="U21" s="372" t="str">
        <f>'03'!T20</f>
        <v/>
      </c>
      <c r="V21" s="24" t="str">
        <f>'03'!U20</f>
        <v/>
      </c>
      <c r="W21" s="141"/>
      <c r="X21" s="141"/>
      <c r="Y21" s="141"/>
      <c r="Z21" s="141"/>
      <c r="AA21" s="141"/>
      <c r="AB21" s="141"/>
    </row>
    <row r="22" spans="1:28" s="26" customFormat="1" ht="14.25" customHeight="1">
      <c r="A22" s="141"/>
      <c r="B22" s="51">
        <v>17</v>
      </c>
      <c r="C22" s="24">
        <f>'ข้อมูลนักเรียน  '!B21</f>
        <v>2484</v>
      </c>
      <c r="D22" s="222" t="str">
        <f>'ข้อมูลนักเรียน  '!C21</f>
        <v>เด็กหญิงกวิสรา  ยอดย้อย</v>
      </c>
      <c r="E22" s="373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2" t="str">
        <f>'03'!M21</f>
        <v/>
      </c>
      <c r="O22" s="62" t="str">
        <f>'03'!N21</f>
        <v/>
      </c>
      <c r="P22" s="62" t="str">
        <f>'03'!O21</f>
        <v/>
      </c>
      <c r="Q22" s="62" t="str">
        <f>'03'!P21</f>
        <v/>
      </c>
      <c r="R22" s="62" t="str">
        <f>'03'!Q21</f>
        <v/>
      </c>
      <c r="S22" s="24" t="str">
        <f>'03'!R21</f>
        <v/>
      </c>
      <c r="T22" s="374" t="str">
        <f>'03'!S21</f>
        <v/>
      </c>
      <c r="U22" s="372" t="str">
        <f>'03'!T21</f>
        <v/>
      </c>
      <c r="V22" s="24" t="str">
        <f>'03'!U21</f>
        <v/>
      </c>
      <c r="W22" s="141"/>
      <c r="X22" s="141"/>
      <c r="Y22" s="141"/>
      <c r="Z22" s="141"/>
      <c r="AA22" s="141"/>
      <c r="AB22" s="141"/>
    </row>
    <row r="23" spans="1:28" s="26" customFormat="1" ht="14.25" customHeight="1">
      <c r="A23" s="141"/>
      <c r="B23" s="51">
        <v>18</v>
      </c>
      <c r="C23" s="24">
        <f>'ข้อมูลนักเรียน  '!B22</f>
        <v>2485</v>
      </c>
      <c r="D23" s="222" t="str">
        <f>'ข้อมูลนักเรียน  '!C22</f>
        <v>เด็กชายกิตติคุณ  สิทธิกูล</v>
      </c>
      <c r="E23" s="373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2" t="str">
        <f>'03'!M22</f>
        <v/>
      </c>
      <c r="O23" s="62" t="str">
        <f>'03'!N22</f>
        <v/>
      </c>
      <c r="P23" s="62" t="str">
        <f>'03'!O22</f>
        <v/>
      </c>
      <c r="Q23" s="62" t="str">
        <f>'03'!P22</f>
        <v/>
      </c>
      <c r="R23" s="62" t="str">
        <f>'03'!Q22</f>
        <v/>
      </c>
      <c r="S23" s="24" t="str">
        <f>'03'!R22</f>
        <v/>
      </c>
      <c r="T23" s="374" t="str">
        <f>'03'!S22</f>
        <v/>
      </c>
      <c r="U23" s="372" t="str">
        <f>'03'!T22</f>
        <v/>
      </c>
      <c r="V23" s="24" t="str">
        <f>'03'!U22</f>
        <v/>
      </c>
      <c r="W23" s="141"/>
      <c r="X23" s="141"/>
      <c r="Y23" s="141"/>
      <c r="Z23" s="141"/>
      <c r="AA23" s="141"/>
      <c r="AB23" s="141"/>
    </row>
    <row r="24" spans="1:28" s="26" customFormat="1" ht="14.25" customHeight="1">
      <c r="A24" s="141"/>
      <c r="B24" s="51">
        <v>19</v>
      </c>
      <c r="C24" s="24">
        <f>'ข้อมูลนักเรียน  '!B23</f>
        <v>2486</v>
      </c>
      <c r="D24" s="222" t="str">
        <f>'ข้อมูลนักเรียน  '!C23</f>
        <v>เด็กชายปรัตถกร  พูลพิพัฒน์</v>
      </c>
      <c r="E24" s="373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2" t="str">
        <f>'03'!M23</f>
        <v/>
      </c>
      <c r="O24" s="62" t="str">
        <f>'03'!N23</f>
        <v/>
      </c>
      <c r="P24" s="62" t="str">
        <f>'03'!O23</f>
        <v/>
      </c>
      <c r="Q24" s="62" t="str">
        <f>'03'!P23</f>
        <v/>
      </c>
      <c r="R24" s="62" t="str">
        <f>'03'!Q23</f>
        <v/>
      </c>
      <c r="S24" s="24" t="str">
        <f>'03'!R23</f>
        <v/>
      </c>
      <c r="T24" s="374" t="str">
        <f>'03'!S23</f>
        <v/>
      </c>
      <c r="U24" s="372" t="str">
        <f>'03'!T23</f>
        <v/>
      </c>
      <c r="V24" s="24" t="str">
        <f>'03'!U23</f>
        <v/>
      </c>
      <c r="W24" s="141"/>
      <c r="X24" s="141"/>
      <c r="Y24" s="141"/>
      <c r="Z24" s="141"/>
      <c r="AA24" s="141"/>
      <c r="AB24" s="141"/>
    </row>
    <row r="25" spans="1:28" s="26" customFormat="1" ht="14.25" customHeight="1">
      <c r="A25" s="141"/>
      <c r="B25" s="51">
        <v>20</v>
      </c>
      <c r="C25" s="24" t="str">
        <f>'ข้อมูลนักเรียน  '!B24</f>
        <v/>
      </c>
      <c r="D25" s="222" t="str">
        <f>'ข้อมูลนักเรียน  '!C24</f>
        <v/>
      </c>
      <c r="E25" s="373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2" t="str">
        <f>'03'!M24</f>
        <v/>
      </c>
      <c r="O25" s="62" t="str">
        <f>'03'!N24</f>
        <v/>
      </c>
      <c r="P25" s="62" t="str">
        <f>'03'!O24</f>
        <v/>
      </c>
      <c r="Q25" s="62" t="str">
        <f>'03'!P24</f>
        <v/>
      </c>
      <c r="R25" s="62" t="str">
        <f>'03'!Q24</f>
        <v/>
      </c>
      <c r="S25" s="24" t="str">
        <f>'03'!R24</f>
        <v/>
      </c>
      <c r="T25" s="374" t="str">
        <f>'03'!S24</f>
        <v/>
      </c>
      <c r="U25" s="372" t="str">
        <f>'03'!T24</f>
        <v/>
      </c>
      <c r="V25" s="24" t="str">
        <f>'03'!U24</f>
        <v/>
      </c>
      <c r="W25" s="141"/>
      <c r="X25" s="141"/>
      <c r="Y25" s="141"/>
      <c r="Z25" s="141"/>
      <c r="AA25" s="141"/>
      <c r="AB25" s="141"/>
    </row>
    <row r="26" spans="1:28" s="26" customFormat="1" ht="14.25" customHeight="1">
      <c r="A26" s="141"/>
      <c r="B26" s="51">
        <v>21</v>
      </c>
      <c r="C26" s="24" t="str">
        <f>'ข้อมูลนักเรียน  '!B25</f>
        <v/>
      </c>
      <c r="D26" s="222" t="str">
        <f>'ข้อมูลนักเรียน  '!C25</f>
        <v/>
      </c>
      <c r="E26" s="373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2" t="str">
        <f>'03'!M25</f>
        <v/>
      </c>
      <c r="O26" s="62" t="str">
        <f>'03'!N25</f>
        <v/>
      </c>
      <c r="P26" s="62" t="str">
        <f>'03'!O25</f>
        <v/>
      </c>
      <c r="Q26" s="62" t="str">
        <f>'03'!P25</f>
        <v/>
      </c>
      <c r="R26" s="62" t="str">
        <f>'03'!Q25</f>
        <v/>
      </c>
      <c r="S26" s="24" t="str">
        <f>'03'!R25</f>
        <v/>
      </c>
      <c r="T26" s="374" t="str">
        <f>'03'!S25</f>
        <v/>
      </c>
      <c r="U26" s="372" t="str">
        <f>'03'!T25</f>
        <v/>
      </c>
      <c r="V26" s="24" t="str">
        <f>'03'!U25</f>
        <v/>
      </c>
      <c r="W26" s="141"/>
      <c r="X26" s="141"/>
      <c r="Y26" s="141"/>
      <c r="Z26" s="141"/>
      <c r="AA26" s="141"/>
      <c r="AB26" s="141"/>
    </row>
    <row r="27" spans="1:28" s="26" customFormat="1" ht="14.25" customHeight="1">
      <c r="A27" s="141"/>
      <c r="B27" s="51">
        <v>22</v>
      </c>
      <c r="C27" s="24" t="str">
        <f>'ข้อมูลนักเรียน  '!B26</f>
        <v/>
      </c>
      <c r="D27" s="222" t="str">
        <f>'ข้อมูลนักเรียน  '!C26</f>
        <v/>
      </c>
      <c r="E27" s="373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2" t="str">
        <f>'03'!M26</f>
        <v/>
      </c>
      <c r="O27" s="62" t="str">
        <f>'03'!N26</f>
        <v/>
      </c>
      <c r="P27" s="62" t="str">
        <f>'03'!O26</f>
        <v/>
      </c>
      <c r="Q27" s="62" t="str">
        <f>'03'!P26</f>
        <v/>
      </c>
      <c r="R27" s="62" t="str">
        <f>'03'!Q26</f>
        <v/>
      </c>
      <c r="S27" s="24" t="str">
        <f>'03'!R26</f>
        <v/>
      </c>
      <c r="T27" s="374" t="str">
        <f>'03'!S26</f>
        <v/>
      </c>
      <c r="U27" s="372" t="str">
        <f>'03'!T26</f>
        <v/>
      </c>
      <c r="V27" s="24" t="str">
        <f>'03'!U26</f>
        <v/>
      </c>
      <c r="W27" s="141"/>
      <c r="X27" s="141"/>
      <c r="Y27" s="141"/>
      <c r="Z27" s="141"/>
      <c r="AA27" s="141"/>
      <c r="AB27" s="141"/>
    </row>
    <row r="28" spans="1:28" s="26" customFormat="1" ht="14.25" customHeight="1">
      <c r="A28" s="141"/>
      <c r="B28" s="51">
        <v>23</v>
      </c>
      <c r="C28" s="24" t="str">
        <f>'ข้อมูลนักเรียน  '!B27</f>
        <v/>
      </c>
      <c r="D28" s="222" t="str">
        <f>'ข้อมูลนักเรียน  '!C27</f>
        <v/>
      </c>
      <c r="E28" s="373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2" t="str">
        <f>'03'!M27</f>
        <v/>
      </c>
      <c r="O28" s="62" t="str">
        <f>'03'!N27</f>
        <v/>
      </c>
      <c r="P28" s="62" t="str">
        <f>'03'!O27</f>
        <v/>
      </c>
      <c r="Q28" s="62" t="str">
        <f>'03'!P27</f>
        <v/>
      </c>
      <c r="R28" s="62" t="str">
        <f>'03'!Q27</f>
        <v/>
      </c>
      <c r="S28" s="24" t="str">
        <f>'03'!R27</f>
        <v/>
      </c>
      <c r="T28" s="374" t="str">
        <f>'03'!S27</f>
        <v/>
      </c>
      <c r="U28" s="372" t="str">
        <f>'03'!T27</f>
        <v/>
      </c>
      <c r="V28" s="24" t="str">
        <f>'03'!U27</f>
        <v/>
      </c>
      <c r="W28" s="141"/>
      <c r="X28" s="141"/>
      <c r="Y28" s="141"/>
      <c r="Z28" s="141"/>
      <c r="AA28" s="141"/>
      <c r="AB28" s="141"/>
    </row>
    <row r="29" spans="1:28" s="26" customFormat="1" ht="14.25" customHeight="1">
      <c r="A29" s="141"/>
      <c r="B29" s="51">
        <v>24</v>
      </c>
      <c r="C29" s="24" t="str">
        <f>'ข้อมูลนักเรียน  '!B28</f>
        <v/>
      </c>
      <c r="D29" s="222" t="str">
        <f>'ข้อมูลนักเรียน  '!C28</f>
        <v/>
      </c>
      <c r="E29" s="373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2" t="str">
        <f>'03'!M28</f>
        <v/>
      </c>
      <c r="O29" s="62" t="str">
        <f>'03'!N28</f>
        <v/>
      </c>
      <c r="P29" s="62" t="str">
        <f>'03'!O28</f>
        <v/>
      </c>
      <c r="Q29" s="62" t="str">
        <f>'03'!P28</f>
        <v/>
      </c>
      <c r="R29" s="62" t="str">
        <f>'03'!Q28</f>
        <v/>
      </c>
      <c r="S29" s="24" t="str">
        <f>'03'!R28</f>
        <v/>
      </c>
      <c r="T29" s="374" t="str">
        <f>'03'!S28</f>
        <v/>
      </c>
      <c r="U29" s="372" t="str">
        <f>'03'!T28</f>
        <v/>
      </c>
      <c r="V29" s="24" t="str">
        <f>'03'!U28</f>
        <v/>
      </c>
      <c r="W29" s="141"/>
      <c r="X29" s="141"/>
      <c r="Y29" s="141"/>
      <c r="Z29" s="141"/>
      <c r="AA29" s="141"/>
      <c r="AB29" s="141"/>
    </row>
    <row r="30" spans="1:28" s="26" customFormat="1" ht="14.25" customHeight="1">
      <c r="A30" s="141"/>
      <c r="B30" s="51">
        <v>25</v>
      </c>
      <c r="C30" s="24" t="str">
        <f>'ข้อมูลนักเรียน  '!B29</f>
        <v/>
      </c>
      <c r="D30" s="222" t="str">
        <f>'ข้อมูลนักเรียน  '!C29</f>
        <v/>
      </c>
      <c r="E30" s="373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2" t="str">
        <f>'03'!M29</f>
        <v/>
      </c>
      <c r="O30" s="62" t="str">
        <f>'03'!N29</f>
        <v/>
      </c>
      <c r="P30" s="62" t="str">
        <f>'03'!O29</f>
        <v/>
      </c>
      <c r="Q30" s="62" t="str">
        <f>'03'!P29</f>
        <v/>
      </c>
      <c r="R30" s="62" t="str">
        <f>'03'!Q29</f>
        <v/>
      </c>
      <c r="S30" s="24" t="str">
        <f>'03'!R29</f>
        <v/>
      </c>
      <c r="T30" s="374" t="str">
        <f>'03'!S29</f>
        <v/>
      </c>
      <c r="U30" s="372" t="str">
        <f>'03'!T29</f>
        <v/>
      </c>
      <c r="V30" s="24" t="str">
        <f>'03'!U29</f>
        <v/>
      </c>
      <c r="W30" s="141"/>
      <c r="X30" s="141"/>
      <c r="Y30" s="141"/>
      <c r="Z30" s="141"/>
      <c r="AA30" s="141"/>
      <c r="AB30" s="141"/>
    </row>
    <row r="31" spans="1:28" s="26" customFormat="1" ht="14.25" customHeight="1">
      <c r="A31" s="141"/>
      <c r="B31" s="51">
        <v>26</v>
      </c>
      <c r="C31" s="24" t="str">
        <f>'ข้อมูลนักเรียน  '!B30</f>
        <v/>
      </c>
      <c r="D31" s="222" t="str">
        <f>'ข้อมูลนักเรียน  '!C30</f>
        <v/>
      </c>
      <c r="E31" s="373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2" t="str">
        <f>'03'!M30</f>
        <v/>
      </c>
      <c r="O31" s="62" t="str">
        <f>'03'!N30</f>
        <v/>
      </c>
      <c r="P31" s="62" t="str">
        <f>'03'!O30</f>
        <v/>
      </c>
      <c r="Q31" s="62" t="str">
        <f>'03'!P30</f>
        <v/>
      </c>
      <c r="R31" s="62" t="str">
        <f>'03'!Q30</f>
        <v/>
      </c>
      <c r="S31" s="24" t="str">
        <f>'03'!R30</f>
        <v/>
      </c>
      <c r="T31" s="374" t="str">
        <f>'03'!S30</f>
        <v/>
      </c>
      <c r="U31" s="372" t="str">
        <f>'03'!T30</f>
        <v/>
      </c>
      <c r="V31" s="24" t="str">
        <f>'03'!U30</f>
        <v/>
      </c>
      <c r="W31" s="141"/>
      <c r="X31" s="141"/>
      <c r="Y31" s="141"/>
      <c r="Z31" s="141"/>
      <c r="AA31" s="141"/>
      <c r="AB31" s="141"/>
    </row>
    <row r="32" spans="1:28" s="26" customFormat="1" ht="14.25" customHeight="1">
      <c r="A32" s="141"/>
      <c r="B32" s="51">
        <v>27</v>
      </c>
      <c r="C32" s="24" t="str">
        <f>'ข้อมูลนักเรียน  '!B31</f>
        <v/>
      </c>
      <c r="D32" s="222" t="str">
        <f>'ข้อมูลนักเรียน  '!C31</f>
        <v/>
      </c>
      <c r="E32" s="373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2" t="str">
        <f>'03'!M31</f>
        <v/>
      </c>
      <c r="O32" s="62" t="str">
        <f>'03'!N31</f>
        <v/>
      </c>
      <c r="P32" s="62" t="str">
        <f>'03'!O31</f>
        <v/>
      </c>
      <c r="Q32" s="62" t="str">
        <f>'03'!P31</f>
        <v/>
      </c>
      <c r="R32" s="62" t="str">
        <f>'03'!Q31</f>
        <v/>
      </c>
      <c r="S32" s="24" t="str">
        <f>'03'!R31</f>
        <v/>
      </c>
      <c r="T32" s="374" t="str">
        <f>'03'!S31</f>
        <v/>
      </c>
      <c r="U32" s="372" t="str">
        <f>'03'!T31</f>
        <v/>
      </c>
      <c r="V32" s="24" t="str">
        <f>'03'!U31</f>
        <v/>
      </c>
      <c r="W32" s="141"/>
      <c r="X32" s="141"/>
      <c r="Y32" s="141"/>
      <c r="Z32" s="141"/>
      <c r="AA32" s="141"/>
      <c r="AB32" s="141"/>
    </row>
    <row r="33" spans="1:28" s="26" customFormat="1" ht="14.25" customHeight="1">
      <c r="A33" s="141"/>
      <c r="B33" s="51">
        <v>28</v>
      </c>
      <c r="C33" s="24" t="str">
        <f>'ข้อมูลนักเรียน  '!B32</f>
        <v/>
      </c>
      <c r="D33" s="222" t="str">
        <f>'ข้อมูลนักเรียน  '!C32</f>
        <v/>
      </c>
      <c r="E33" s="373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2" t="str">
        <f>'03'!M32</f>
        <v/>
      </c>
      <c r="O33" s="62" t="str">
        <f>'03'!N32</f>
        <v/>
      </c>
      <c r="P33" s="62" t="str">
        <f>'03'!O32</f>
        <v/>
      </c>
      <c r="Q33" s="62" t="str">
        <f>'03'!P32</f>
        <v/>
      </c>
      <c r="R33" s="62" t="str">
        <f>'03'!Q32</f>
        <v/>
      </c>
      <c r="S33" s="24" t="str">
        <f>'03'!R32</f>
        <v/>
      </c>
      <c r="T33" s="374" t="str">
        <f>'03'!S32</f>
        <v/>
      </c>
      <c r="U33" s="372" t="str">
        <f>'03'!T32</f>
        <v/>
      </c>
      <c r="V33" s="24" t="str">
        <f>'03'!U32</f>
        <v/>
      </c>
      <c r="W33" s="141"/>
      <c r="X33" s="141"/>
      <c r="Y33" s="141"/>
      <c r="Z33" s="141"/>
      <c r="AA33" s="141"/>
      <c r="AB33" s="141"/>
    </row>
    <row r="34" spans="1:28" s="26" customFormat="1" ht="14.25" customHeight="1">
      <c r="A34" s="141"/>
      <c r="B34" s="51">
        <v>29</v>
      </c>
      <c r="C34" s="24" t="str">
        <f>'ข้อมูลนักเรียน  '!B33</f>
        <v/>
      </c>
      <c r="D34" s="222" t="str">
        <f>'ข้อมูลนักเรียน  '!C33</f>
        <v/>
      </c>
      <c r="E34" s="373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2" t="str">
        <f>'03'!M33</f>
        <v/>
      </c>
      <c r="O34" s="62" t="str">
        <f>'03'!N33</f>
        <v/>
      </c>
      <c r="P34" s="62" t="str">
        <f>'03'!O33</f>
        <v/>
      </c>
      <c r="Q34" s="62" t="str">
        <f>'03'!P33</f>
        <v/>
      </c>
      <c r="R34" s="62" t="str">
        <f>'03'!Q33</f>
        <v/>
      </c>
      <c r="S34" s="24" t="str">
        <f>'03'!R33</f>
        <v/>
      </c>
      <c r="T34" s="374" t="str">
        <f>'03'!S33</f>
        <v/>
      </c>
      <c r="U34" s="372" t="str">
        <f>'03'!T33</f>
        <v/>
      </c>
      <c r="V34" s="24" t="str">
        <f>'03'!U33</f>
        <v/>
      </c>
      <c r="W34" s="141"/>
      <c r="X34" s="141"/>
      <c r="Y34" s="141"/>
      <c r="Z34" s="141"/>
      <c r="AA34" s="141"/>
      <c r="AB34" s="141"/>
    </row>
    <row r="35" spans="1:28" s="26" customFormat="1" ht="14.25" customHeight="1">
      <c r="A35" s="141"/>
      <c r="B35" s="51">
        <v>30</v>
      </c>
      <c r="C35" s="24" t="str">
        <f>'ข้อมูลนักเรียน  '!B34</f>
        <v/>
      </c>
      <c r="D35" s="222" t="str">
        <f>'ข้อมูลนักเรียน  '!C34</f>
        <v/>
      </c>
      <c r="E35" s="373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2" t="str">
        <f>'03'!M34</f>
        <v/>
      </c>
      <c r="O35" s="62" t="str">
        <f>'03'!N34</f>
        <v/>
      </c>
      <c r="P35" s="62" t="str">
        <f>'03'!O34</f>
        <v/>
      </c>
      <c r="Q35" s="62" t="str">
        <f>'03'!P34</f>
        <v/>
      </c>
      <c r="R35" s="62" t="str">
        <f>'03'!Q34</f>
        <v/>
      </c>
      <c r="S35" s="24" t="str">
        <f>'03'!R34</f>
        <v/>
      </c>
      <c r="T35" s="374" t="str">
        <f>'03'!S34</f>
        <v/>
      </c>
      <c r="U35" s="372" t="str">
        <f>'03'!T34</f>
        <v/>
      </c>
      <c r="V35" s="24" t="str">
        <f>'03'!U34</f>
        <v/>
      </c>
      <c r="W35" s="141"/>
      <c r="X35" s="141"/>
      <c r="Y35" s="141"/>
      <c r="Z35" s="141"/>
      <c r="AA35" s="141"/>
      <c r="AB35" s="141"/>
    </row>
    <row r="36" spans="1:28" s="26" customFormat="1" ht="14.25" customHeight="1">
      <c r="A36" s="141"/>
      <c r="B36" s="51">
        <v>31</v>
      </c>
      <c r="C36" s="24" t="str">
        <f>'ข้อมูลนักเรียน  '!B35</f>
        <v/>
      </c>
      <c r="D36" s="222" t="str">
        <f>'ข้อมูลนักเรียน  '!C35</f>
        <v/>
      </c>
      <c r="E36" s="373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2" t="str">
        <f>'03'!M35</f>
        <v/>
      </c>
      <c r="O36" s="62" t="str">
        <f>'03'!N35</f>
        <v/>
      </c>
      <c r="P36" s="62" t="str">
        <f>'03'!O35</f>
        <v/>
      </c>
      <c r="Q36" s="62" t="str">
        <f>'03'!P35</f>
        <v/>
      </c>
      <c r="R36" s="62" t="str">
        <f>'03'!Q35</f>
        <v/>
      </c>
      <c r="S36" s="24" t="str">
        <f>'03'!R35</f>
        <v/>
      </c>
      <c r="T36" s="374" t="str">
        <f>'03'!S35</f>
        <v/>
      </c>
      <c r="U36" s="372" t="str">
        <f>'03'!T35</f>
        <v/>
      </c>
      <c r="V36" s="24" t="str">
        <f>'03'!U35</f>
        <v/>
      </c>
      <c r="W36" s="141"/>
      <c r="X36" s="141"/>
      <c r="Y36" s="141"/>
      <c r="Z36" s="141"/>
      <c r="AA36" s="141"/>
      <c r="AB36" s="141"/>
    </row>
    <row r="37" spans="1:28" s="26" customFormat="1" ht="14.25" customHeight="1">
      <c r="A37" s="141"/>
      <c r="B37" s="51">
        <v>32</v>
      </c>
      <c r="C37" s="24" t="str">
        <f>'ข้อมูลนักเรียน  '!B36</f>
        <v/>
      </c>
      <c r="D37" s="222" t="str">
        <f>'ข้อมูลนักเรียน  '!C36</f>
        <v/>
      </c>
      <c r="E37" s="373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2" t="str">
        <f>'03'!M36</f>
        <v/>
      </c>
      <c r="O37" s="62" t="str">
        <f>'03'!N36</f>
        <v/>
      </c>
      <c r="P37" s="62" t="str">
        <f>'03'!O36</f>
        <v/>
      </c>
      <c r="Q37" s="62" t="str">
        <f>'03'!P36</f>
        <v/>
      </c>
      <c r="R37" s="62" t="str">
        <f>'03'!Q36</f>
        <v/>
      </c>
      <c r="S37" s="24" t="str">
        <f>'03'!R36</f>
        <v/>
      </c>
      <c r="T37" s="374" t="str">
        <f>'03'!S36</f>
        <v/>
      </c>
      <c r="U37" s="372" t="str">
        <f>'03'!T36</f>
        <v/>
      </c>
      <c r="V37" s="24" t="str">
        <f>'03'!U36</f>
        <v/>
      </c>
      <c r="W37" s="141"/>
      <c r="X37" s="141"/>
      <c r="Y37" s="141"/>
      <c r="Z37" s="141"/>
      <c r="AA37" s="141"/>
      <c r="AB37" s="141"/>
    </row>
    <row r="38" spans="1:28" s="26" customFormat="1" ht="14.25" customHeight="1">
      <c r="A38" s="141"/>
      <c r="B38" s="51">
        <v>33</v>
      </c>
      <c r="C38" s="24" t="str">
        <f>'ข้อมูลนักเรียน  '!B37</f>
        <v/>
      </c>
      <c r="D38" s="222" t="str">
        <f>'ข้อมูลนักเรียน  '!C37</f>
        <v/>
      </c>
      <c r="E38" s="373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2" t="str">
        <f>'03'!M37</f>
        <v/>
      </c>
      <c r="O38" s="62" t="str">
        <f>'03'!N37</f>
        <v/>
      </c>
      <c r="P38" s="62" t="str">
        <f>'03'!O37</f>
        <v/>
      </c>
      <c r="Q38" s="62" t="str">
        <f>'03'!P37</f>
        <v/>
      </c>
      <c r="R38" s="62" t="str">
        <f>'03'!Q37</f>
        <v/>
      </c>
      <c r="S38" s="24" t="str">
        <f>'03'!R37</f>
        <v/>
      </c>
      <c r="T38" s="374" t="str">
        <f>'03'!S37</f>
        <v/>
      </c>
      <c r="U38" s="372" t="str">
        <f>'03'!T37</f>
        <v/>
      </c>
      <c r="V38" s="24" t="str">
        <f>'03'!U37</f>
        <v/>
      </c>
      <c r="W38" s="141"/>
      <c r="X38" s="141"/>
      <c r="Y38" s="141"/>
      <c r="Z38" s="141"/>
      <c r="AA38" s="141"/>
      <c r="AB38" s="141"/>
    </row>
    <row r="39" spans="1:28" s="26" customFormat="1" ht="14.25" customHeight="1">
      <c r="A39" s="141"/>
      <c r="B39" s="51">
        <v>34</v>
      </c>
      <c r="C39" s="24" t="str">
        <f>'ข้อมูลนักเรียน  '!B38</f>
        <v/>
      </c>
      <c r="D39" s="222" t="str">
        <f>'ข้อมูลนักเรียน  '!C38</f>
        <v/>
      </c>
      <c r="E39" s="373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2" t="str">
        <f>'03'!M38</f>
        <v/>
      </c>
      <c r="O39" s="62" t="str">
        <f>'03'!N38</f>
        <v/>
      </c>
      <c r="P39" s="62" t="str">
        <f>'03'!O38</f>
        <v/>
      </c>
      <c r="Q39" s="62" t="str">
        <f>'03'!P38</f>
        <v/>
      </c>
      <c r="R39" s="62" t="str">
        <f>'03'!Q38</f>
        <v/>
      </c>
      <c r="S39" s="24" t="str">
        <f>'03'!R38</f>
        <v/>
      </c>
      <c r="T39" s="374" t="str">
        <f>'03'!S38</f>
        <v/>
      </c>
      <c r="U39" s="372" t="str">
        <f>'03'!T38</f>
        <v/>
      </c>
      <c r="V39" s="24" t="str">
        <f>'03'!U38</f>
        <v/>
      </c>
      <c r="W39" s="141"/>
      <c r="X39" s="141"/>
      <c r="Y39" s="141"/>
      <c r="Z39" s="141"/>
      <c r="AA39" s="141"/>
      <c r="AB39" s="141"/>
    </row>
    <row r="40" spans="1:28" s="26" customFormat="1" ht="14.25" customHeight="1">
      <c r="A40" s="141"/>
      <c r="B40" s="51">
        <v>35</v>
      </c>
      <c r="C40" s="24" t="str">
        <f>'ข้อมูลนักเรียน  '!B39</f>
        <v/>
      </c>
      <c r="D40" s="222" t="str">
        <f>'ข้อมูลนักเรียน  '!C39</f>
        <v/>
      </c>
      <c r="E40" s="373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2" t="str">
        <f>'03'!M39</f>
        <v/>
      </c>
      <c r="O40" s="62" t="str">
        <f>'03'!N39</f>
        <v/>
      </c>
      <c r="P40" s="62" t="str">
        <f>'03'!O39</f>
        <v/>
      </c>
      <c r="Q40" s="62" t="str">
        <f>'03'!P39</f>
        <v/>
      </c>
      <c r="R40" s="62" t="str">
        <f>'03'!Q39</f>
        <v/>
      </c>
      <c r="S40" s="24" t="str">
        <f>'03'!R39</f>
        <v/>
      </c>
      <c r="T40" s="374" t="str">
        <f>'03'!S39</f>
        <v/>
      </c>
      <c r="U40" s="372" t="str">
        <f>'03'!T39</f>
        <v/>
      </c>
      <c r="V40" s="24" t="str">
        <f>'03'!U39</f>
        <v/>
      </c>
      <c r="W40" s="141"/>
      <c r="X40" s="141"/>
      <c r="Y40" s="141"/>
      <c r="Z40" s="141"/>
      <c r="AA40" s="141"/>
      <c r="AB40" s="141"/>
    </row>
    <row r="41" spans="1:28" s="26" customFormat="1" ht="14.25" customHeight="1">
      <c r="A41" s="141"/>
      <c r="B41" s="51">
        <v>36</v>
      </c>
      <c r="C41" s="24" t="str">
        <f>'ข้อมูลนักเรียน  '!B40</f>
        <v/>
      </c>
      <c r="D41" s="222" t="str">
        <f>'ข้อมูลนักเรียน  '!C40</f>
        <v/>
      </c>
      <c r="E41" s="373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2" t="str">
        <f>'03'!M40</f>
        <v/>
      </c>
      <c r="O41" s="62" t="str">
        <f>'03'!N40</f>
        <v/>
      </c>
      <c r="P41" s="62" t="str">
        <f>'03'!O40</f>
        <v/>
      </c>
      <c r="Q41" s="62" t="str">
        <f>'03'!P40</f>
        <v/>
      </c>
      <c r="R41" s="62" t="str">
        <f>'03'!Q40</f>
        <v/>
      </c>
      <c r="S41" s="24" t="str">
        <f>'03'!R40</f>
        <v/>
      </c>
      <c r="T41" s="374" t="str">
        <f>'03'!S40</f>
        <v/>
      </c>
      <c r="U41" s="372" t="str">
        <f>'03'!T40</f>
        <v/>
      </c>
      <c r="V41" s="24" t="str">
        <f>'03'!U40</f>
        <v/>
      </c>
      <c r="W41" s="141"/>
      <c r="X41" s="141"/>
      <c r="Y41" s="141"/>
      <c r="Z41" s="141"/>
      <c r="AA41" s="141"/>
      <c r="AB41" s="141"/>
    </row>
    <row r="42" spans="1:28" s="26" customFormat="1" ht="14.25" customHeight="1">
      <c r="A42" s="141"/>
      <c r="B42" s="51">
        <v>37</v>
      </c>
      <c r="C42" s="24" t="str">
        <f>'ข้อมูลนักเรียน  '!B41</f>
        <v/>
      </c>
      <c r="D42" s="222" t="str">
        <f>'ข้อมูลนักเรียน  '!C41</f>
        <v/>
      </c>
      <c r="E42" s="373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2" t="str">
        <f>'03'!M41</f>
        <v/>
      </c>
      <c r="O42" s="62" t="str">
        <f>'03'!N41</f>
        <v/>
      </c>
      <c r="P42" s="62" t="str">
        <f>'03'!O41</f>
        <v/>
      </c>
      <c r="Q42" s="62" t="str">
        <f>'03'!P41</f>
        <v/>
      </c>
      <c r="R42" s="62" t="str">
        <f>'03'!Q41</f>
        <v/>
      </c>
      <c r="S42" s="24" t="str">
        <f>'03'!R41</f>
        <v/>
      </c>
      <c r="T42" s="374" t="str">
        <f>'03'!S41</f>
        <v/>
      </c>
      <c r="U42" s="372" t="str">
        <f>'03'!T41</f>
        <v/>
      </c>
      <c r="V42" s="24" t="str">
        <f>'03'!U41</f>
        <v/>
      </c>
      <c r="W42" s="141"/>
      <c r="X42" s="141"/>
      <c r="Y42" s="141"/>
      <c r="Z42" s="141"/>
      <c r="AA42" s="141"/>
      <c r="AB42" s="141"/>
    </row>
    <row r="43" spans="1:28" s="26" customFormat="1" ht="14.25" customHeight="1">
      <c r="A43" s="141"/>
      <c r="B43" s="51">
        <v>38</v>
      </c>
      <c r="C43" s="24" t="str">
        <f>'ข้อมูลนักเรียน  '!B42</f>
        <v/>
      </c>
      <c r="D43" s="222" t="str">
        <f>'ข้อมูลนักเรียน  '!C42</f>
        <v/>
      </c>
      <c r="E43" s="373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2" t="str">
        <f>'03'!M42</f>
        <v/>
      </c>
      <c r="O43" s="62" t="str">
        <f>'03'!N42</f>
        <v/>
      </c>
      <c r="P43" s="62" t="str">
        <f>'03'!O42</f>
        <v/>
      </c>
      <c r="Q43" s="62" t="str">
        <f>'03'!P42</f>
        <v/>
      </c>
      <c r="R43" s="62" t="str">
        <f>'03'!Q42</f>
        <v/>
      </c>
      <c r="S43" s="24" t="str">
        <f>'03'!R42</f>
        <v/>
      </c>
      <c r="T43" s="374" t="str">
        <f>'03'!S42</f>
        <v/>
      </c>
      <c r="U43" s="372" t="str">
        <f>'03'!T42</f>
        <v/>
      </c>
      <c r="V43" s="24" t="str">
        <f>'03'!U42</f>
        <v/>
      </c>
      <c r="W43" s="141"/>
      <c r="X43" s="141"/>
      <c r="Y43" s="141"/>
      <c r="Z43" s="141"/>
      <c r="AA43" s="141"/>
      <c r="AB43" s="141"/>
    </row>
    <row r="44" spans="1:28" s="26" customFormat="1" ht="14.25" customHeight="1">
      <c r="A44" s="141"/>
      <c r="B44" s="51">
        <v>39</v>
      </c>
      <c r="C44" s="24" t="str">
        <f>'ข้อมูลนักเรียน  '!B43</f>
        <v/>
      </c>
      <c r="D44" s="222" t="str">
        <f>'ข้อมูลนักเรียน  '!C43</f>
        <v/>
      </c>
      <c r="E44" s="373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2" t="str">
        <f>'03'!M43</f>
        <v/>
      </c>
      <c r="O44" s="62" t="str">
        <f>'03'!N43</f>
        <v/>
      </c>
      <c r="P44" s="62" t="str">
        <f>'03'!O43</f>
        <v/>
      </c>
      <c r="Q44" s="62" t="str">
        <f>'03'!P43</f>
        <v/>
      </c>
      <c r="R44" s="62" t="str">
        <f>'03'!Q43</f>
        <v/>
      </c>
      <c r="S44" s="24" t="str">
        <f>'03'!R43</f>
        <v/>
      </c>
      <c r="T44" s="374" t="str">
        <f>'03'!S43</f>
        <v/>
      </c>
      <c r="U44" s="372" t="str">
        <f>'03'!T43</f>
        <v/>
      </c>
      <c r="V44" s="24" t="str">
        <f>'03'!U43</f>
        <v/>
      </c>
      <c r="W44" s="141"/>
      <c r="X44" s="141"/>
      <c r="Y44" s="141"/>
      <c r="Z44" s="141"/>
      <c r="AA44" s="141"/>
      <c r="AB44" s="141"/>
    </row>
    <row r="45" spans="1:28" s="26" customFormat="1" ht="14.25" customHeight="1">
      <c r="A45" s="141"/>
      <c r="B45" s="51">
        <v>40</v>
      </c>
      <c r="C45" s="24" t="str">
        <f>'ข้อมูลนักเรียน  '!B44</f>
        <v/>
      </c>
      <c r="D45" s="222" t="str">
        <f>'ข้อมูลนักเรียน  '!C44</f>
        <v/>
      </c>
      <c r="E45" s="373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2" t="str">
        <f>'03'!M44</f>
        <v/>
      </c>
      <c r="O45" s="62" t="str">
        <f>'03'!N44</f>
        <v/>
      </c>
      <c r="P45" s="62" t="str">
        <f>'03'!O44</f>
        <v/>
      </c>
      <c r="Q45" s="62" t="str">
        <f>'03'!P44</f>
        <v/>
      </c>
      <c r="R45" s="62" t="str">
        <f>'03'!Q44</f>
        <v/>
      </c>
      <c r="S45" s="24" t="str">
        <f>'03'!R44</f>
        <v/>
      </c>
      <c r="T45" s="374" t="str">
        <f>'03'!S44</f>
        <v/>
      </c>
      <c r="U45" s="372" t="str">
        <f>'03'!T44</f>
        <v/>
      </c>
      <c r="V45" s="24" t="str">
        <f>'03'!U44</f>
        <v/>
      </c>
      <c r="W45" s="141"/>
      <c r="X45" s="141"/>
      <c r="Y45" s="141"/>
      <c r="Z45" s="141"/>
      <c r="AA45" s="141"/>
      <c r="AB45" s="141"/>
    </row>
    <row r="46" spans="1:28" s="26" customFormat="1" ht="14.25" customHeight="1">
      <c r="A46" s="141"/>
      <c r="B46" s="51">
        <v>41</v>
      </c>
      <c r="C46" s="24" t="str">
        <f>'ข้อมูลนักเรียน  '!B45</f>
        <v/>
      </c>
      <c r="D46" s="222" t="str">
        <f>'ข้อมูลนักเรียน  '!C45</f>
        <v/>
      </c>
      <c r="E46" s="373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2" t="str">
        <f>'03'!M45</f>
        <v/>
      </c>
      <c r="O46" s="62" t="str">
        <f>'03'!N45</f>
        <v/>
      </c>
      <c r="P46" s="62" t="str">
        <f>'03'!O45</f>
        <v/>
      </c>
      <c r="Q46" s="62" t="str">
        <f>'03'!P45</f>
        <v/>
      </c>
      <c r="R46" s="62" t="str">
        <f>'03'!Q45</f>
        <v/>
      </c>
      <c r="S46" s="24" t="str">
        <f>'03'!R45</f>
        <v/>
      </c>
      <c r="T46" s="374" t="str">
        <f>'03'!S45</f>
        <v/>
      </c>
      <c r="U46" s="372" t="str">
        <f>'03'!T45</f>
        <v/>
      </c>
      <c r="V46" s="24" t="str">
        <f>'03'!U45</f>
        <v/>
      </c>
      <c r="W46" s="141"/>
      <c r="X46" s="141"/>
      <c r="Y46" s="141"/>
      <c r="Z46" s="141"/>
      <c r="AA46" s="141"/>
      <c r="AB46" s="141"/>
    </row>
    <row r="47" spans="1:28" s="26" customFormat="1" ht="14.25" customHeight="1">
      <c r="A47" s="141"/>
      <c r="B47" s="51">
        <v>42</v>
      </c>
      <c r="C47" s="24" t="str">
        <f>'ข้อมูลนักเรียน  '!B46</f>
        <v/>
      </c>
      <c r="D47" s="222" t="str">
        <f>'ข้อมูลนักเรียน  '!C46</f>
        <v/>
      </c>
      <c r="E47" s="373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2" t="str">
        <f>'03'!M46</f>
        <v/>
      </c>
      <c r="O47" s="62" t="str">
        <f>'03'!N46</f>
        <v/>
      </c>
      <c r="P47" s="62" t="str">
        <f>'03'!O46</f>
        <v/>
      </c>
      <c r="Q47" s="62" t="str">
        <f>'03'!P46</f>
        <v/>
      </c>
      <c r="R47" s="62" t="str">
        <f>'03'!Q46</f>
        <v/>
      </c>
      <c r="S47" s="24" t="str">
        <f>'03'!R46</f>
        <v/>
      </c>
      <c r="T47" s="374" t="str">
        <f>'03'!S46</f>
        <v/>
      </c>
      <c r="U47" s="372" t="str">
        <f>'03'!T46</f>
        <v/>
      </c>
      <c r="V47" s="24" t="str">
        <f>'03'!U46</f>
        <v/>
      </c>
      <c r="W47" s="141"/>
      <c r="X47" s="141"/>
      <c r="Y47" s="141"/>
      <c r="Z47" s="141"/>
      <c r="AA47" s="141"/>
      <c r="AB47" s="141"/>
    </row>
    <row r="48" spans="1:28" s="26" customFormat="1" ht="14.25" customHeight="1">
      <c r="A48" s="141"/>
      <c r="B48" s="51">
        <v>43</v>
      </c>
      <c r="C48" s="24" t="str">
        <f>'ข้อมูลนักเรียน  '!B47</f>
        <v/>
      </c>
      <c r="D48" s="222" t="str">
        <f>'ข้อมูลนักเรียน  '!C47</f>
        <v/>
      </c>
      <c r="E48" s="373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2" t="str">
        <f>'03'!M47</f>
        <v/>
      </c>
      <c r="O48" s="62" t="str">
        <f>'03'!N47</f>
        <v/>
      </c>
      <c r="P48" s="62" t="str">
        <f>'03'!O47</f>
        <v/>
      </c>
      <c r="Q48" s="62" t="str">
        <f>'03'!P47</f>
        <v/>
      </c>
      <c r="R48" s="62" t="str">
        <f>'03'!Q47</f>
        <v/>
      </c>
      <c r="S48" s="24" t="str">
        <f>'03'!R47</f>
        <v/>
      </c>
      <c r="T48" s="374" t="str">
        <f>'03'!S47</f>
        <v/>
      </c>
      <c r="U48" s="372" t="str">
        <f>'03'!T47</f>
        <v/>
      </c>
      <c r="V48" s="24" t="str">
        <f>'03'!U47</f>
        <v/>
      </c>
      <c r="W48" s="141"/>
      <c r="X48" s="141"/>
      <c r="Y48" s="141"/>
      <c r="Z48" s="141"/>
      <c r="AA48" s="141"/>
      <c r="AB48" s="141"/>
    </row>
    <row r="49" spans="1:28" s="26" customFormat="1" ht="14.25" customHeight="1">
      <c r="A49" s="141"/>
      <c r="B49" s="51">
        <v>44</v>
      </c>
      <c r="C49" s="24" t="str">
        <f>'ข้อมูลนักเรียน  '!B48</f>
        <v/>
      </c>
      <c r="D49" s="222" t="str">
        <f>'ข้อมูลนักเรียน  '!C48</f>
        <v/>
      </c>
      <c r="E49" s="373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2" t="str">
        <f>'03'!M48</f>
        <v/>
      </c>
      <c r="O49" s="62" t="str">
        <f>'03'!N48</f>
        <v/>
      </c>
      <c r="P49" s="62" t="str">
        <f>'03'!O48</f>
        <v/>
      </c>
      <c r="Q49" s="62" t="str">
        <f>'03'!P48</f>
        <v/>
      </c>
      <c r="R49" s="62" t="str">
        <f>'03'!Q48</f>
        <v/>
      </c>
      <c r="S49" s="24" t="str">
        <f>'03'!R48</f>
        <v/>
      </c>
      <c r="T49" s="374" t="str">
        <f>'03'!S48</f>
        <v/>
      </c>
      <c r="U49" s="372" t="str">
        <f>'03'!T48</f>
        <v/>
      </c>
      <c r="V49" s="24" t="str">
        <f>'03'!U48</f>
        <v/>
      </c>
      <c r="W49" s="141"/>
      <c r="X49" s="141"/>
      <c r="Y49" s="141"/>
      <c r="Z49" s="141"/>
      <c r="AA49" s="141"/>
      <c r="AB49" s="141"/>
    </row>
    <row r="50" spans="1:28" s="26" customFormat="1" ht="14.25" customHeight="1">
      <c r="A50" s="141"/>
      <c r="B50" s="51">
        <v>45</v>
      </c>
      <c r="C50" s="24" t="str">
        <f>'ข้อมูลนักเรียน  '!B49</f>
        <v/>
      </c>
      <c r="D50" s="222" t="str">
        <f>'ข้อมูลนักเรียน  '!C49</f>
        <v/>
      </c>
      <c r="E50" s="373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2" t="str">
        <f>'03'!M49</f>
        <v/>
      </c>
      <c r="O50" s="62" t="str">
        <f>'03'!N49</f>
        <v/>
      </c>
      <c r="P50" s="62" t="str">
        <f>'03'!O49</f>
        <v/>
      </c>
      <c r="Q50" s="62" t="str">
        <f>'03'!P49</f>
        <v/>
      </c>
      <c r="R50" s="62" t="str">
        <f>'03'!Q49</f>
        <v/>
      </c>
      <c r="S50" s="24" t="str">
        <f>'03'!R49</f>
        <v/>
      </c>
      <c r="T50" s="374" t="str">
        <f>'03'!S49</f>
        <v/>
      </c>
      <c r="U50" s="372" t="str">
        <f>'03'!T49</f>
        <v/>
      </c>
      <c r="V50" s="24" t="str">
        <f>'03'!U49</f>
        <v/>
      </c>
      <c r="W50" s="141"/>
      <c r="X50" s="141"/>
      <c r="Y50" s="141"/>
      <c r="Z50" s="141"/>
      <c r="AA50" s="141"/>
      <c r="AB50" s="141"/>
    </row>
    <row r="51" spans="1:28" s="26" customFormat="1" ht="14.25" customHeight="1">
      <c r="A51" s="141"/>
      <c r="B51" s="51">
        <v>46</v>
      </c>
      <c r="C51" s="24" t="str">
        <f>'ข้อมูลนักเรียน  '!B50</f>
        <v/>
      </c>
      <c r="D51" s="222" t="str">
        <f>'ข้อมูลนักเรียน  '!C50</f>
        <v/>
      </c>
      <c r="E51" s="373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2" t="str">
        <f>'03'!M50</f>
        <v/>
      </c>
      <c r="O51" s="62" t="str">
        <f>'03'!N50</f>
        <v/>
      </c>
      <c r="P51" s="62" t="str">
        <f>'03'!O50</f>
        <v/>
      </c>
      <c r="Q51" s="62" t="str">
        <f>'03'!P50</f>
        <v/>
      </c>
      <c r="R51" s="62" t="str">
        <f>'03'!Q50</f>
        <v/>
      </c>
      <c r="S51" s="24" t="str">
        <f>'03'!R50</f>
        <v/>
      </c>
      <c r="T51" s="374" t="str">
        <f>'03'!S50</f>
        <v/>
      </c>
      <c r="U51" s="372" t="str">
        <f>'03'!T50</f>
        <v/>
      </c>
      <c r="V51" s="24" t="str">
        <f>'03'!U50</f>
        <v/>
      </c>
      <c r="W51" s="141"/>
      <c r="X51" s="141"/>
      <c r="Y51" s="141"/>
      <c r="Z51" s="141"/>
      <c r="AA51" s="141"/>
      <c r="AB51" s="141"/>
    </row>
    <row r="52" spans="1:28" s="26" customFormat="1" ht="14.25" customHeight="1">
      <c r="A52" s="141"/>
      <c r="B52" s="51">
        <v>47</v>
      </c>
      <c r="C52" s="24" t="str">
        <f>'ข้อมูลนักเรียน  '!B51</f>
        <v/>
      </c>
      <c r="D52" s="222" t="str">
        <f>'ข้อมูลนักเรียน  '!C51</f>
        <v/>
      </c>
      <c r="E52" s="373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2" t="str">
        <f>'03'!M51</f>
        <v/>
      </c>
      <c r="O52" s="62" t="str">
        <f>'03'!N51</f>
        <v/>
      </c>
      <c r="P52" s="62" t="str">
        <f>'03'!O51</f>
        <v/>
      </c>
      <c r="Q52" s="62" t="str">
        <f>'03'!P51</f>
        <v/>
      </c>
      <c r="R52" s="62" t="str">
        <f>'03'!Q51</f>
        <v/>
      </c>
      <c r="S52" s="24" t="str">
        <f>'03'!R51</f>
        <v/>
      </c>
      <c r="T52" s="374" t="str">
        <f>'03'!S51</f>
        <v/>
      </c>
      <c r="U52" s="372" t="str">
        <f>'03'!T51</f>
        <v/>
      </c>
      <c r="V52" s="24" t="str">
        <f>'03'!U51</f>
        <v/>
      </c>
      <c r="W52" s="141"/>
      <c r="X52" s="141"/>
      <c r="Y52" s="141"/>
      <c r="Z52" s="141"/>
      <c r="AA52" s="141"/>
      <c r="AB52" s="141"/>
    </row>
    <row r="53" spans="1:28" s="26" customFormat="1" ht="14.25" customHeight="1">
      <c r="A53" s="141"/>
      <c r="B53" s="51">
        <v>48</v>
      </c>
      <c r="C53" s="24" t="str">
        <f>'ข้อมูลนักเรียน  '!B52</f>
        <v/>
      </c>
      <c r="D53" s="222" t="str">
        <f>'ข้อมูลนักเรียน  '!C52</f>
        <v/>
      </c>
      <c r="E53" s="373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2" t="str">
        <f>'03'!M52</f>
        <v/>
      </c>
      <c r="O53" s="62" t="str">
        <f>'03'!N52</f>
        <v/>
      </c>
      <c r="P53" s="62" t="str">
        <f>'03'!O52</f>
        <v/>
      </c>
      <c r="Q53" s="62" t="str">
        <f>'03'!P52</f>
        <v/>
      </c>
      <c r="R53" s="62" t="str">
        <f>'03'!Q52</f>
        <v/>
      </c>
      <c r="S53" s="24" t="str">
        <f>'03'!R52</f>
        <v/>
      </c>
      <c r="T53" s="374" t="str">
        <f>'03'!S52</f>
        <v/>
      </c>
      <c r="U53" s="372" t="str">
        <f>'03'!T52</f>
        <v/>
      </c>
      <c r="V53" s="24" t="str">
        <f>'03'!U52</f>
        <v/>
      </c>
      <c r="W53" s="141"/>
      <c r="X53" s="141"/>
      <c r="Y53" s="141"/>
      <c r="Z53" s="141"/>
      <c r="AA53" s="141"/>
      <c r="AB53" s="141"/>
    </row>
    <row r="54" spans="1:28" s="26" customFormat="1" ht="14.25" customHeight="1">
      <c r="A54" s="141"/>
      <c r="B54" s="51">
        <v>49</v>
      </c>
      <c r="C54" s="24" t="str">
        <f>'ข้อมูลนักเรียน  '!B53</f>
        <v/>
      </c>
      <c r="D54" s="222" t="str">
        <f>'ข้อมูลนักเรียน  '!C53</f>
        <v/>
      </c>
      <c r="E54" s="373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2" t="str">
        <f>'03'!M53</f>
        <v/>
      </c>
      <c r="O54" s="62" t="str">
        <f>'03'!N53</f>
        <v/>
      </c>
      <c r="P54" s="62" t="str">
        <f>'03'!O53</f>
        <v/>
      </c>
      <c r="Q54" s="62" t="str">
        <f>'03'!P53</f>
        <v/>
      </c>
      <c r="R54" s="62" t="str">
        <f>'03'!Q53</f>
        <v/>
      </c>
      <c r="S54" s="24" t="str">
        <f>'03'!R53</f>
        <v/>
      </c>
      <c r="T54" s="374" t="str">
        <f>'03'!S53</f>
        <v/>
      </c>
      <c r="U54" s="372" t="str">
        <f>'03'!T53</f>
        <v/>
      </c>
      <c r="V54" s="24" t="str">
        <f>'03'!U53</f>
        <v/>
      </c>
      <c r="W54" s="141"/>
      <c r="X54" s="141"/>
      <c r="Y54" s="141"/>
      <c r="Z54" s="141"/>
      <c r="AA54" s="141"/>
      <c r="AB54" s="141"/>
    </row>
    <row r="55" spans="1:28" s="26" customFormat="1" ht="14.25" customHeight="1">
      <c r="A55" s="141"/>
      <c r="B55" s="51">
        <v>50</v>
      </c>
      <c r="C55" s="24" t="str">
        <f>'ข้อมูลนักเรียน  '!B54</f>
        <v/>
      </c>
      <c r="D55" s="222" t="str">
        <f>'ข้อมูลนักเรียน  '!C54</f>
        <v/>
      </c>
      <c r="E55" s="373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2" t="str">
        <f>'03'!M54</f>
        <v/>
      </c>
      <c r="O55" s="62" t="str">
        <f>'03'!N54</f>
        <v/>
      </c>
      <c r="P55" s="62" t="str">
        <f>'03'!O54</f>
        <v/>
      </c>
      <c r="Q55" s="62" t="str">
        <f>'03'!P54</f>
        <v/>
      </c>
      <c r="R55" s="62" t="str">
        <f>'03'!Q54</f>
        <v/>
      </c>
      <c r="S55" s="24" t="str">
        <f>'03'!R54</f>
        <v/>
      </c>
      <c r="T55" s="374" t="str">
        <f>'03'!S54</f>
        <v/>
      </c>
      <c r="U55" s="372" t="str">
        <f>'03'!T54</f>
        <v/>
      </c>
      <c r="V55" s="24" t="str">
        <f>'03'!U54</f>
        <v/>
      </c>
      <c r="W55" s="141"/>
      <c r="X55" s="141"/>
      <c r="Y55" s="141"/>
      <c r="Z55" s="141"/>
      <c r="AA55" s="141"/>
      <c r="AB55" s="141"/>
    </row>
    <row r="56" spans="1:28" s="26" customFormat="1" ht="14.25" customHeight="1">
      <c r="A56" s="141"/>
      <c r="D56" s="225" t="s">
        <v>3</v>
      </c>
      <c r="E56" s="375" t="str">
        <f>'03'!D55</f>
        <v/>
      </c>
      <c r="F56" s="376" t="str">
        <f>'03'!E55</f>
        <v/>
      </c>
      <c r="G56" s="376" t="str">
        <f>'03'!F55</f>
        <v/>
      </c>
      <c r="H56" s="376" t="str">
        <f>'03'!G55</f>
        <v/>
      </c>
      <c r="I56" s="376" t="str">
        <f>'03'!H55</f>
        <v/>
      </c>
      <c r="J56" s="376" t="str">
        <f>'03'!I55</f>
        <v/>
      </c>
      <c r="K56" s="376" t="str">
        <f>'03'!J55</f>
        <v/>
      </c>
      <c r="L56" s="376" t="str">
        <f>'03'!K55</f>
        <v/>
      </c>
      <c r="M56" s="376" t="str">
        <f>'03'!L55</f>
        <v/>
      </c>
      <c r="N56" s="376" t="str">
        <f>'03'!M55</f>
        <v/>
      </c>
      <c r="O56" s="376" t="str">
        <f>'03'!N55</f>
        <v/>
      </c>
      <c r="P56" s="376" t="str">
        <f>'03'!O55</f>
        <v/>
      </c>
      <c r="Q56" s="376" t="str">
        <f>'03'!P55</f>
        <v/>
      </c>
      <c r="R56" s="376" t="str">
        <f>'03'!Q55</f>
        <v/>
      </c>
      <c r="S56" s="376" t="str">
        <f>'03'!R55</f>
        <v/>
      </c>
      <c r="T56" s="377" t="str">
        <f>'03'!S55</f>
        <v/>
      </c>
      <c r="U56" s="378"/>
      <c r="V56" s="379"/>
      <c r="W56" s="141"/>
      <c r="X56" s="141"/>
      <c r="Y56" s="141"/>
      <c r="Z56" s="141"/>
      <c r="AA56" s="141"/>
      <c r="AB56" s="141"/>
    </row>
    <row r="57" spans="1:28" s="26" customFormat="1" ht="14.25" customHeight="1">
      <c r="A57" s="141"/>
      <c r="D57" s="223" t="s">
        <v>7</v>
      </c>
      <c r="E57" s="380" t="str">
        <f>'03'!D56</f>
        <v/>
      </c>
      <c r="F57" s="381" t="str">
        <f>'03'!E56</f>
        <v/>
      </c>
      <c r="G57" s="381" t="str">
        <f>'03'!F56</f>
        <v/>
      </c>
      <c r="H57" s="381" t="str">
        <f>'03'!G56</f>
        <v/>
      </c>
      <c r="I57" s="381" t="str">
        <f>'03'!H56</f>
        <v/>
      </c>
      <c r="J57" s="381" t="str">
        <f>'03'!I56</f>
        <v/>
      </c>
      <c r="K57" s="381" t="str">
        <f>'03'!J56</f>
        <v/>
      </c>
      <c r="L57" s="381" t="str">
        <f>'03'!K56</f>
        <v/>
      </c>
      <c r="M57" s="381" t="str">
        <f>'03'!L56</f>
        <v/>
      </c>
      <c r="N57" s="381" t="str">
        <f>'03'!M56</f>
        <v/>
      </c>
      <c r="O57" s="381" t="str">
        <f>'03'!N56</f>
        <v/>
      </c>
      <c r="P57" s="381" t="str">
        <f>'03'!O56</f>
        <v/>
      </c>
      <c r="Q57" s="381" t="str">
        <f>'03'!P56</f>
        <v/>
      </c>
      <c r="R57" s="381" t="str">
        <f>'03'!Q56</f>
        <v/>
      </c>
      <c r="S57" s="381" t="str">
        <f>'03'!R56</f>
        <v/>
      </c>
      <c r="T57" s="382" t="str">
        <f>'03'!S56</f>
        <v/>
      </c>
      <c r="U57" s="383" t="str">
        <f>'03'!T56</f>
        <v/>
      </c>
      <c r="V57" s="379"/>
      <c r="W57" s="141"/>
      <c r="X57" s="141"/>
      <c r="Y57" s="141"/>
      <c r="Z57" s="141"/>
      <c r="AA57" s="141"/>
      <c r="AB57" s="141"/>
    </row>
    <row r="58" spans="1:28" s="26" customFormat="1" ht="14.25" customHeight="1">
      <c r="A58" s="141"/>
      <c r="D58" s="223" t="s">
        <v>31</v>
      </c>
      <c r="E58" s="380" t="str">
        <f>'03'!D57</f>
        <v/>
      </c>
      <c r="F58" s="381" t="str">
        <f>'03'!E57</f>
        <v/>
      </c>
      <c r="G58" s="381" t="str">
        <f>'03'!F57</f>
        <v/>
      </c>
      <c r="H58" s="381" t="str">
        <f>'03'!G57</f>
        <v/>
      </c>
      <c r="I58" s="381" t="str">
        <f>'03'!H57</f>
        <v/>
      </c>
      <c r="J58" s="381" t="str">
        <f>'03'!I57</f>
        <v/>
      </c>
      <c r="K58" s="381" t="str">
        <f>'03'!J57</f>
        <v/>
      </c>
      <c r="L58" s="381" t="str">
        <f>'03'!K57</f>
        <v/>
      </c>
      <c r="M58" s="381" t="str">
        <f>'03'!L57</f>
        <v/>
      </c>
      <c r="N58" s="381" t="str">
        <f>'03'!M57</f>
        <v/>
      </c>
      <c r="O58" s="381" t="str">
        <f>'03'!N57</f>
        <v/>
      </c>
      <c r="P58" s="381" t="str">
        <f>'03'!O57</f>
        <v/>
      </c>
      <c r="Q58" s="381" t="str">
        <f>'03'!P57</f>
        <v/>
      </c>
      <c r="R58" s="381" t="str">
        <f>'03'!Q57</f>
        <v/>
      </c>
      <c r="S58" s="381" t="str">
        <f>'03'!R57</f>
        <v/>
      </c>
      <c r="T58" s="384"/>
      <c r="U58" s="383" t="str">
        <f>'03'!T57</f>
        <v/>
      </c>
      <c r="V58" s="379"/>
      <c r="W58" s="141"/>
      <c r="X58" s="141"/>
      <c r="Y58" s="141"/>
      <c r="Z58" s="141"/>
      <c r="AA58" s="141"/>
      <c r="AB58" s="141"/>
    </row>
    <row r="59" spans="1:28" ht="14.25" customHeight="1">
      <c r="A59" s="140"/>
      <c r="D59" s="224" t="s">
        <v>8</v>
      </c>
      <c r="E59" s="385">
        <f>'03'!D58</f>
        <v>0</v>
      </c>
      <c r="F59" s="386">
        <f>'03'!E58</f>
        <v>0</v>
      </c>
      <c r="G59" s="386">
        <f>'03'!F58</f>
        <v>0</v>
      </c>
      <c r="H59" s="386">
        <f>'03'!G58</f>
        <v>0</v>
      </c>
      <c r="I59" s="386">
        <f>'03'!H58</f>
        <v>0</v>
      </c>
      <c r="J59" s="386">
        <f>'03'!I58</f>
        <v>0</v>
      </c>
      <c r="K59" s="386">
        <f>'03'!J58</f>
        <v>0</v>
      </c>
      <c r="L59" s="386">
        <f>'03'!K58</f>
        <v>0</v>
      </c>
      <c r="M59" s="386">
        <f>'03'!L58</f>
        <v>0</v>
      </c>
      <c r="N59" s="386">
        <f>'03'!M58</f>
        <v>0</v>
      </c>
      <c r="O59" s="386">
        <f>'03'!N58</f>
        <v>0</v>
      </c>
      <c r="P59" s="386">
        <f>'03'!O58</f>
        <v>0</v>
      </c>
      <c r="Q59" s="386">
        <f>'03'!P58</f>
        <v>0</v>
      </c>
      <c r="R59" s="386">
        <f>'03'!Q58</f>
        <v>0</v>
      </c>
      <c r="S59" s="386">
        <f>'03'!R58</f>
        <v>0</v>
      </c>
      <c r="T59" s="384"/>
      <c r="U59" s="387">
        <f>'03'!T58</f>
        <v>0</v>
      </c>
      <c r="V59" s="388"/>
      <c r="W59" s="140"/>
      <c r="X59" s="140"/>
      <c r="Y59" s="140"/>
      <c r="Z59" s="140"/>
      <c r="AA59" s="140"/>
      <c r="AB59" s="140"/>
    </row>
    <row r="60" spans="1:28" ht="15.75" customHeight="1">
      <c r="A60" s="140"/>
      <c r="B60" s="140"/>
      <c r="C60" s="140"/>
      <c r="D60" s="140"/>
      <c r="E60" s="140"/>
      <c r="F60" s="226"/>
      <c r="G60" s="226"/>
      <c r="H60" s="226"/>
      <c r="I60" s="226"/>
      <c r="J60" s="226"/>
      <c r="K60" s="226"/>
      <c r="L60" s="226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</row>
    <row r="61" spans="1:28">
      <c r="A61" s="140"/>
      <c r="B61" s="140"/>
      <c r="C61" s="140"/>
      <c r="D61" s="14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0"/>
      <c r="U61" s="140"/>
      <c r="V61" s="140"/>
      <c r="W61" s="140"/>
      <c r="X61" s="140"/>
      <c r="Y61" s="140"/>
      <c r="Z61" s="140"/>
      <c r="AA61" s="140"/>
      <c r="AB61" s="140"/>
    </row>
    <row r="62" spans="1:28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</row>
    <row r="63" spans="1:28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</row>
    <row r="64" spans="1:28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</row>
    <row r="65" spans="1:28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24" ht="18.95" customHeight="1">
      <c r="A2" s="140"/>
      <c r="B2" s="541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40"/>
      <c r="W2" s="140"/>
      <c r="X2" s="140"/>
    </row>
    <row r="3" spans="1:24" ht="18.95" customHeight="1">
      <c r="A3" s="140"/>
      <c r="B3" s="509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1   โรงเรียนวัดโฆสิตาราม  สำนักงานเขตพื้นที่การศึกษาประถมศึกษาชัยนาท</v>
      </c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140"/>
      <c r="W3" s="140"/>
      <c r="X3" s="140"/>
    </row>
    <row r="4" spans="1:24" ht="21.75" customHeight="1">
      <c r="A4" s="140"/>
      <c r="B4" s="504" t="s">
        <v>2</v>
      </c>
      <c r="C4" s="505" t="s">
        <v>28</v>
      </c>
      <c r="D4" s="504" t="s">
        <v>6</v>
      </c>
      <c r="E4" s="498" t="s">
        <v>1</v>
      </c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9"/>
      <c r="Q4" s="499"/>
      <c r="R4" s="499"/>
      <c r="S4" s="500"/>
      <c r="T4" s="545" t="s">
        <v>94</v>
      </c>
      <c r="U4" s="545" t="s">
        <v>5</v>
      </c>
      <c r="V4" s="140"/>
      <c r="W4" s="140"/>
      <c r="X4" s="140"/>
    </row>
    <row r="5" spans="1:24" ht="23.25" customHeight="1" thickBot="1">
      <c r="A5" s="140"/>
      <c r="B5" s="514"/>
      <c r="C5" s="542"/>
      <c r="D5" s="514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73" t="str">
        <f>'ข้อมูลนักเรียน  '!K4</f>
        <v>การงาน</v>
      </c>
      <c r="M5" s="173" t="str">
        <f>'ข้อมูลนักเรียน  '!L4</f>
        <v>อังกฤษ</v>
      </c>
      <c r="N5" s="173" t="str">
        <f>'ข้อมูลนักเรียน  '!M4</f>
        <v>จีน</v>
      </c>
      <c r="O5" s="173" t="str">
        <f>'ข้อมูลนักเรียน  '!N4</f>
        <v>ต้านทุจริต</v>
      </c>
      <c r="P5" s="173" t="str">
        <f>'ข้อมูลนักเรียน  '!O4</f>
        <v>อังกฤษ</v>
      </c>
      <c r="Q5" s="173" t="str">
        <f>'ข้อมูลนักเรียน  '!P4</f>
        <v>พละ</v>
      </c>
      <c r="R5" s="173">
        <f>'ข้อมูลนักเรียน  '!Q4</f>
        <v>0</v>
      </c>
      <c r="S5" s="173">
        <f>'ข้อมูลนักเรียน  '!R4</f>
        <v>0</v>
      </c>
      <c r="T5" s="543"/>
      <c r="U5" s="517"/>
      <c r="V5" s="140"/>
      <c r="W5" s="140"/>
      <c r="X5" s="140"/>
    </row>
    <row r="6" spans="1:24" s="26" customFormat="1" ht="15.95" customHeight="1">
      <c r="A6" s="141"/>
      <c r="B6" s="52">
        <v>1</v>
      </c>
      <c r="C6" s="24">
        <f>'03'!B5</f>
        <v>2375</v>
      </c>
      <c r="D6" s="207" t="str">
        <f>'03'!C5</f>
        <v>เด็กชายณัฐชนน  รอบรู้</v>
      </c>
      <c r="E6" s="52" t="str">
        <f>'02'!D5</f>
        <v/>
      </c>
      <c r="F6" s="52" t="str">
        <f>'02'!E5</f>
        <v/>
      </c>
      <c r="G6" s="52" t="str">
        <f>'02'!F5</f>
        <v/>
      </c>
      <c r="H6" s="52" t="str">
        <f>'02'!G5</f>
        <v/>
      </c>
      <c r="I6" s="52" t="str">
        <f>'02'!H5</f>
        <v/>
      </c>
      <c r="J6" s="52" t="str">
        <f>'02'!I5</f>
        <v/>
      </c>
      <c r="K6" s="52" t="str">
        <f>'02'!J5</f>
        <v/>
      </c>
      <c r="L6" s="52" t="str">
        <f>'02'!K5</f>
        <v/>
      </c>
      <c r="M6" s="52" t="str">
        <f>'02'!L5</f>
        <v/>
      </c>
      <c r="N6" s="52" t="str">
        <f>'02'!M5</f>
        <v/>
      </c>
      <c r="O6" s="52" t="str">
        <f>'02'!N5</f>
        <v/>
      </c>
      <c r="P6" s="52" t="str">
        <f>'02'!O5</f>
        <v/>
      </c>
      <c r="Q6" s="52" t="str">
        <f>'02'!P5</f>
        <v/>
      </c>
      <c r="R6" s="52" t="str">
        <f>'02'!Q5</f>
        <v/>
      </c>
      <c r="S6" s="52" t="str">
        <f>'02'!R5</f>
        <v/>
      </c>
      <c r="T6" s="172" t="str">
        <f>'02'!S5</f>
        <v/>
      </c>
      <c r="U6" s="308" t="str">
        <f>'02'!AM5</f>
        <v/>
      </c>
      <c r="V6" s="141"/>
      <c r="W6" s="141"/>
      <c r="X6" s="141"/>
    </row>
    <row r="7" spans="1:24" s="26" customFormat="1" ht="15.95" customHeight="1">
      <c r="A7" s="141"/>
      <c r="B7" s="51">
        <v>2</v>
      </c>
      <c r="C7" s="24">
        <f>'03'!B6</f>
        <v>2376</v>
      </c>
      <c r="D7" s="208" t="str">
        <f>'03'!C6</f>
        <v>เด็กชายฐิติภัทร  สุภะผล</v>
      </c>
      <c r="E7" s="51" t="str">
        <f>'02'!D6</f>
        <v/>
      </c>
      <c r="F7" s="51" t="str">
        <f>'02'!E6</f>
        <v/>
      </c>
      <c r="G7" s="51" t="str">
        <f>'02'!F6</f>
        <v/>
      </c>
      <c r="H7" s="51" t="str">
        <f>'02'!G6</f>
        <v/>
      </c>
      <c r="I7" s="51" t="str">
        <f>'02'!H6</f>
        <v/>
      </c>
      <c r="J7" s="51" t="str">
        <f>'02'!I6</f>
        <v/>
      </c>
      <c r="K7" s="51" t="str">
        <f>'02'!J6</f>
        <v/>
      </c>
      <c r="L7" s="51" t="str">
        <f>'02'!K6</f>
        <v/>
      </c>
      <c r="M7" s="51" t="str">
        <f>'02'!L6</f>
        <v/>
      </c>
      <c r="N7" s="51" t="str">
        <f>'02'!M6</f>
        <v/>
      </c>
      <c r="O7" s="52" t="str">
        <f>'02'!N6</f>
        <v/>
      </c>
      <c r="P7" s="52" t="str">
        <f>'02'!O6</f>
        <v/>
      </c>
      <c r="Q7" s="52" t="str">
        <f>'02'!P6</f>
        <v/>
      </c>
      <c r="R7" s="52" t="str">
        <f>'02'!Q6</f>
        <v/>
      </c>
      <c r="S7" s="51" t="str">
        <f>'02'!R6</f>
        <v/>
      </c>
      <c r="T7" s="57" t="str">
        <f>'02'!S6</f>
        <v/>
      </c>
      <c r="U7" s="308" t="str">
        <f>'02'!AM6</f>
        <v/>
      </c>
      <c r="V7" s="141"/>
      <c r="W7" s="141"/>
      <c r="X7" s="141"/>
    </row>
    <row r="8" spans="1:24" s="26" customFormat="1" ht="15.95" customHeight="1">
      <c r="A8" s="141"/>
      <c r="B8" s="51">
        <v>3</v>
      </c>
      <c r="C8" s="24">
        <f>'03'!B7</f>
        <v>2377</v>
      </c>
      <c r="D8" s="208" t="str">
        <f>'03'!C7</f>
        <v>เด็กชายเอกภพ  งานสลุง</v>
      </c>
      <c r="E8" s="51" t="str">
        <f>'02'!D7</f>
        <v/>
      </c>
      <c r="F8" s="51" t="str">
        <f>'02'!E7</f>
        <v/>
      </c>
      <c r="G8" s="51" t="str">
        <f>'02'!F7</f>
        <v/>
      </c>
      <c r="H8" s="51" t="str">
        <f>'02'!G7</f>
        <v/>
      </c>
      <c r="I8" s="51" t="str">
        <f>'02'!H7</f>
        <v/>
      </c>
      <c r="J8" s="51" t="str">
        <f>'02'!I7</f>
        <v/>
      </c>
      <c r="K8" s="51" t="str">
        <f>'02'!J7</f>
        <v/>
      </c>
      <c r="L8" s="51" t="str">
        <f>'02'!K7</f>
        <v/>
      </c>
      <c r="M8" s="51" t="str">
        <f>'02'!L7</f>
        <v/>
      </c>
      <c r="N8" s="51" t="str">
        <f>'02'!M7</f>
        <v/>
      </c>
      <c r="O8" s="52" t="str">
        <f>'02'!N7</f>
        <v/>
      </c>
      <c r="P8" s="52" t="str">
        <f>'02'!O7</f>
        <v/>
      </c>
      <c r="Q8" s="52" t="str">
        <f>'02'!P7</f>
        <v/>
      </c>
      <c r="R8" s="52" t="str">
        <f>'02'!Q7</f>
        <v/>
      </c>
      <c r="S8" s="51" t="str">
        <f>'02'!R7</f>
        <v/>
      </c>
      <c r="T8" s="57" t="str">
        <f>'02'!S7</f>
        <v/>
      </c>
      <c r="U8" s="308" t="str">
        <f>'02'!AM7</f>
        <v/>
      </c>
      <c r="V8" s="141"/>
      <c r="W8" s="141"/>
      <c r="X8" s="141"/>
    </row>
    <row r="9" spans="1:24" s="26" customFormat="1" ht="15.95" customHeight="1">
      <c r="A9" s="141"/>
      <c r="B9" s="51">
        <v>4</v>
      </c>
      <c r="C9" s="24">
        <f>'03'!B8</f>
        <v>2378</v>
      </c>
      <c r="D9" s="208" t="str">
        <f>'03'!C8</f>
        <v>เด็กชายธนกฤติ  อินวกูล</v>
      </c>
      <c r="E9" s="51" t="str">
        <f>'02'!D8</f>
        <v/>
      </c>
      <c r="F9" s="51" t="str">
        <f>'02'!E8</f>
        <v/>
      </c>
      <c r="G9" s="51" t="str">
        <f>'02'!F8</f>
        <v/>
      </c>
      <c r="H9" s="51" t="str">
        <f>'02'!G8</f>
        <v/>
      </c>
      <c r="I9" s="51" t="str">
        <f>'02'!H8</f>
        <v/>
      </c>
      <c r="J9" s="51" t="str">
        <f>'02'!I8</f>
        <v/>
      </c>
      <c r="K9" s="51" t="str">
        <f>'02'!J8</f>
        <v/>
      </c>
      <c r="L9" s="51" t="str">
        <f>'02'!K8</f>
        <v/>
      </c>
      <c r="M9" s="51" t="str">
        <f>'02'!L8</f>
        <v/>
      </c>
      <c r="N9" s="51" t="str">
        <f>'02'!M8</f>
        <v/>
      </c>
      <c r="O9" s="52" t="str">
        <f>'02'!N8</f>
        <v/>
      </c>
      <c r="P9" s="52" t="str">
        <f>'02'!O8</f>
        <v/>
      </c>
      <c r="Q9" s="52" t="str">
        <f>'02'!P8</f>
        <v/>
      </c>
      <c r="R9" s="52" t="str">
        <f>'02'!Q8</f>
        <v/>
      </c>
      <c r="S9" s="51" t="str">
        <f>'02'!R8</f>
        <v/>
      </c>
      <c r="T9" s="57" t="str">
        <f>'02'!S8</f>
        <v/>
      </c>
      <c r="U9" s="308" t="str">
        <f>'02'!AM8</f>
        <v/>
      </c>
      <c r="V9" s="141"/>
      <c r="W9" s="141"/>
      <c r="X9" s="141"/>
    </row>
    <row r="10" spans="1:24" s="26" customFormat="1" ht="15.95" customHeight="1">
      <c r="A10" s="141"/>
      <c r="B10" s="51">
        <v>5</v>
      </c>
      <c r="C10" s="24">
        <f>'03'!B9</f>
        <v>2379</v>
      </c>
      <c r="D10" s="208" t="str">
        <f>'03'!C9</f>
        <v>เด็กชายปภาวิน  มังคะลา</v>
      </c>
      <c r="E10" s="51" t="str">
        <f>'02'!D9</f>
        <v/>
      </c>
      <c r="F10" s="51" t="str">
        <f>'02'!E9</f>
        <v/>
      </c>
      <c r="G10" s="51" t="str">
        <f>'02'!F9</f>
        <v/>
      </c>
      <c r="H10" s="51" t="str">
        <f>'02'!G9</f>
        <v/>
      </c>
      <c r="I10" s="51" t="str">
        <f>'02'!H9</f>
        <v/>
      </c>
      <c r="J10" s="51" t="str">
        <f>'02'!I9</f>
        <v/>
      </c>
      <c r="K10" s="51" t="str">
        <f>'02'!J9</f>
        <v/>
      </c>
      <c r="L10" s="51" t="str">
        <f>'02'!K9</f>
        <v/>
      </c>
      <c r="M10" s="51" t="str">
        <f>'02'!L9</f>
        <v/>
      </c>
      <c r="N10" s="51" t="str">
        <f>'02'!M9</f>
        <v/>
      </c>
      <c r="O10" s="52" t="str">
        <f>'02'!N9</f>
        <v/>
      </c>
      <c r="P10" s="52" t="str">
        <f>'02'!O9</f>
        <v/>
      </c>
      <c r="Q10" s="52" t="str">
        <f>'02'!P9</f>
        <v/>
      </c>
      <c r="R10" s="52" t="str">
        <f>'02'!Q9</f>
        <v/>
      </c>
      <c r="S10" s="51" t="str">
        <f>'02'!R9</f>
        <v/>
      </c>
      <c r="T10" s="57" t="str">
        <f>'02'!S9</f>
        <v/>
      </c>
      <c r="U10" s="308" t="str">
        <f>'02'!AM9</f>
        <v/>
      </c>
      <c r="V10" s="141"/>
      <c r="W10" s="141"/>
      <c r="X10" s="141"/>
    </row>
    <row r="11" spans="1:24" s="26" customFormat="1" ht="15.95" customHeight="1">
      <c r="A11" s="141"/>
      <c r="B11" s="51">
        <v>6</v>
      </c>
      <c r="C11" s="24">
        <f>'03'!B10</f>
        <v>2380</v>
      </c>
      <c r="D11" s="208" t="str">
        <f>'03'!C10</f>
        <v>เด็กชายธนกฤต  แย้มพรม</v>
      </c>
      <c r="E11" s="51" t="str">
        <f>'02'!D10</f>
        <v/>
      </c>
      <c r="F11" s="51" t="str">
        <f>'02'!E10</f>
        <v/>
      </c>
      <c r="G11" s="51" t="str">
        <f>'02'!F10</f>
        <v/>
      </c>
      <c r="H11" s="51" t="str">
        <f>'02'!G10</f>
        <v/>
      </c>
      <c r="I11" s="51" t="str">
        <f>'02'!H10</f>
        <v/>
      </c>
      <c r="J11" s="51" t="str">
        <f>'02'!I10</f>
        <v/>
      </c>
      <c r="K11" s="51" t="str">
        <f>'02'!J10</f>
        <v/>
      </c>
      <c r="L11" s="51" t="str">
        <f>'02'!K10</f>
        <v/>
      </c>
      <c r="M11" s="51" t="str">
        <f>'02'!L10</f>
        <v/>
      </c>
      <c r="N11" s="51" t="str">
        <f>'02'!M10</f>
        <v/>
      </c>
      <c r="O11" s="52" t="str">
        <f>'02'!N10</f>
        <v/>
      </c>
      <c r="P11" s="52" t="str">
        <f>'02'!O10</f>
        <v/>
      </c>
      <c r="Q11" s="52" t="str">
        <f>'02'!P10</f>
        <v/>
      </c>
      <c r="R11" s="52" t="str">
        <f>'02'!Q10</f>
        <v/>
      </c>
      <c r="S11" s="51" t="str">
        <f>'02'!R10</f>
        <v/>
      </c>
      <c r="T11" s="57" t="str">
        <f>'02'!S10</f>
        <v/>
      </c>
      <c r="U11" s="308" t="str">
        <f>'02'!AM10</f>
        <v/>
      </c>
      <c r="V11" s="141"/>
      <c r="W11" s="141"/>
      <c r="X11" s="141"/>
    </row>
    <row r="12" spans="1:24" s="26" customFormat="1" ht="15.95" customHeight="1">
      <c r="A12" s="141"/>
      <c r="B12" s="51">
        <v>7</v>
      </c>
      <c r="C12" s="24">
        <f>'03'!B11</f>
        <v>2381</v>
      </c>
      <c r="D12" s="208" t="str">
        <f>'03'!C11</f>
        <v>เด็กชายอัศวิน  พูลพร</v>
      </c>
      <c r="E12" s="51" t="str">
        <f>'02'!D11</f>
        <v/>
      </c>
      <c r="F12" s="51" t="str">
        <f>'02'!E11</f>
        <v/>
      </c>
      <c r="G12" s="51" t="str">
        <f>'02'!F11</f>
        <v/>
      </c>
      <c r="H12" s="51" t="str">
        <f>'02'!G11</f>
        <v/>
      </c>
      <c r="I12" s="51" t="str">
        <f>'02'!H11</f>
        <v/>
      </c>
      <c r="J12" s="51" t="str">
        <f>'02'!I11</f>
        <v/>
      </c>
      <c r="K12" s="51" t="str">
        <f>'02'!J11</f>
        <v/>
      </c>
      <c r="L12" s="51" t="str">
        <f>'02'!K11</f>
        <v/>
      </c>
      <c r="M12" s="51" t="str">
        <f>'02'!L11</f>
        <v/>
      </c>
      <c r="N12" s="51" t="str">
        <f>'02'!M11</f>
        <v/>
      </c>
      <c r="O12" s="52" t="str">
        <f>'02'!N11</f>
        <v/>
      </c>
      <c r="P12" s="52" t="str">
        <f>'02'!O11</f>
        <v/>
      </c>
      <c r="Q12" s="52" t="str">
        <f>'02'!P11</f>
        <v/>
      </c>
      <c r="R12" s="52" t="str">
        <f>'02'!Q11</f>
        <v/>
      </c>
      <c r="S12" s="51" t="str">
        <f>'02'!R11</f>
        <v/>
      </c>
      <c r="T12" s="57" t="str">
        <f>'02'!S11</f>
        <v/>
      </c>
      <c r="U12" s="308" t="str">
        <f>'02'!AM11</f>
        <v/>
      </c>
      <c r="V12" s="141"/>
      <c r="W12" s="141"/>
      <c r="X12" s="141"/>
    </row>
    <row r="13" spans="1:24" s="26" customFormat="1" ht="15.95" customHeight="1">
      <c r="A13" s="141"/>
      <c r="B13" s="51">
        <v>8</v>
      </c>
      <c r="C13" s="24">
        <f>'03'!B12</f>
        <v>2382</v>
      </c>
      <c r="D13" s="208" t="str">
        <f>'03'!C12</f>
        <v>เด็กหญิงจารุพิชญา  ธัญญเจริญ</v>
      </c>
      <c r="E13" s="51" t="str">
        <f>'02'!D12</f>
        <v/>
      </c>
      <c r="F13" s="51" t="str">
        <f>'02'!E12</f>
        <v/>
      </c>
      <c r="G13" s="51" t="str">
        <f>'02'!F12</f>
        <v/>
      </c>
      <c r="H13" s="51" t="str">
        <f>'02'!G12</f>
        <v/>
      </c>
      <c r="I13" s="51" t="str">
        <f>'02'!H12</f>
        <v/>
      </c>
      <c r="J13" s="51" t="str">
        <f>'02'!I12</f>
        <v/>
      </c>
      <c r="K13" s="51" t="str">
        <f>'02'!J12</f>
        <v/>
      </c>
      <c r="L13" s="51" t="str">
        <f>'02'!K12</f>
        <v/>
      </c>
      <c r="M13" s="51" t="str">
        <f>'02'!L12</f>
        <v/>
      </c>
      <c r="N13" s="51" t="str">
        <f>'02'!M12</f>
        <v/>
      </c>
      <c r="O13" s="52" t="str">
        <f>'02'!N12</f>
        <v/>
      </c>
      <c r="P13" s="52" t="str">
        <f>'02'!O12</f>
        <v/>
      </c>
      <c r="Q13" s="52" t="str">
        <f>'02'!P12</f>
        <v/>
      </c>
      <c r="R13" s="52" t="str">
        <f>'02'!Q12</f>
        <v/>
      </c>
      <c r="S13" s="51" t="str">
        <f>'02'!R12</f>
        <v/>
      </c>
      <c r="T13" s="57" t="str">
        <f>'02'!S12</f>
        <v/>
      </c>
      <c r="U13" s="308" t="str">
        <f>'02'!AM12</f>
        <v/>
      </c>
      <c r="V13" s="141"/>
      <c r="W13" s="141"/>
      <c r="X13" s="141"/>
    </row>
    <row r="14" spans="1:24" s="26" customFormat="1" ht="15.95" customHeight="1">
      <c r="A14" s="141"/>
      <c r="B14" s="51">
        <v>9</v>
      </c>
      <c r="C14" s="24">
        <f>'03'!B13</f>
        <v>2383</v>
      </c>
      <c r="D14" s="208" t="str">
        <f>'03'!C13</f>
        <v>เด็กหญิงนันท์นภัส  เจียมพัว</v>
      </c>
      <c r="E14" s="51" t="str">
        <f>'02'!D13</f>
        <v/>
      </c>
      <c r="F14" s="51" t="str">
        <f>'02'!E13</f>
        <v/>
      </c>
      <c r="G14" s="51" t="str">
        <f>'02'!F13</f>
        <v/>
      </c>
      <c r="H14" s="51" t="str">
        <f>'02'!G13</f>
        <v/>
      </c>
      <c r="I14" s="51" t="str">
        <f>'02'!H13</f>
        <v/>
      </c>
      <c r="J14" s="51" t="str">
        <f>'02'!I13</f>
        <v/>
      </c>
      <c r="K14" s="51" t="str">
        <f>'02'!J13</f>
        <v/>
      </c>
      <c r="L14" s="51" t="str">
        <f>'02'!K13</f>
        <v/>
      </c>
      <c r="M14" s="51" t="str">
        <f>'02'!L13</f>
        <v/>
      </c>
      <c r="N14" s="51" t="str">
        <f>'02'!M13</f>
        <v/>
      </c>
      <c r="O14" s="52" t="str">
        <f>'02'!N13</f>
        <v/>
      </c>
      <c r="P14" s="52" t="str">
        <f>'02'!O13</f>
        <v/>
      </c>
      <c r="Q14" s="52" t="str">
        <f>'02'!P13</f>
        <v/>
      </c>
      <c r="R14" s="52" t="str">
        <f>'02'!Q13</f>
        <v/>
      </c>
      <c r="S14" s="51" t="str">
        <f>'02'!R13</f>
        <v/>
      </c>
      <c r="T14" s="57" t="str">
        <f>'02'!S13</f>
        <v/>
      </c>
      <c r="U14" s="308" t="str">
        <f>'02'!AM13</f>
        <v/>
      </c>
      <c r="V14" s="141"/>
      <c r="W14" s="141"/>
      <c r="X14" s="141"/>
    </row>
    <row r="15" spans="1:24" s="26" customFormat="1" ht="15.95" customHeight="1">
      <c r="A15" s="141"/>
      <c r="B15" s="51">
        <v>10</v>
      </c>
      <c r="C15" s="24">
        <f>'03'!B14</f>
        <v>2384</v>
      </c>
      <c r="D15" s="208" t="str">
        <f>'03'!C14</f>
        <v>เด็กหญิงปภาดา  แก่นมั่น</v>
      </c>
      <c r="E15" s="51" t="str">
        <f>'02'!D14</f>
        <v/>
      </c>
      <c r="F15" s="51" t="str">
        <f>'02'!E14</f>
        <v/>
      </c>
      <c r="G15" s="51" t="str">
        <f>'02'!F14</f>
        <v/>
      </c>
      <c r="H15" s="51" t="str">
        <f>'02'!G14</f>
        <v/>
      </c>
      <c r="I15" s="51" t="str">
        <f>'02'!H14</f>
        <v/>
      </c>
      <c r="J15" s="51" t="str">
        <f>'02'!I14</f>
        <v/>
      </c>
      <c r="K15" s="51" t="str">
        <f>'02'!J14</f>
        <v/>
      </c>
      <c r="L15" s="51" t="str">
        <f>'02'!K14</f>
        <v/>
      </c>
      <c r="M15" s="51" t="str">
        <f>'02'!L14</f>
        <v/>
      </c>
      <c r="N15" s="51" t="str">
        <f>'02'!M14</f>
        <v/>
      </c>
      <c r="O15" s="52" t="str">
        <f>'02'!N14</f>
        <v/>
      </c>
      <c r="P15" s="52" t="str">
        <f>'02'!O14</f>
        <v/>
      </c>
      <c r="Q15" s="52" t="str">
        <f>'02'!P14</f>
        <v/>
      </c>
      <c r="R15" s="52" t="str">
        <f>'02'!Q14</f>
        <v/>
      </c>
      <c r="S15" s="51" t="str">
        <f>'02'!R14</f>
        <v/>
      </c>
      <c r="T15" s="57" t="str">
        <f>'02'!S14</f>
        <v/>
      </c>
      <c r="U15" s="308" t="str">
        <f>'02'!AM14</f>
        <v/>
      </c>
      <c r="V15" s="141"/>
      <c r="W15" s="141"/>
      <c r="X15" s="141"/>
    </row>
    <row r="16" spans="1:24" s="26" customFormat="1" ht="15.95" customHeight="1">
      <c r="A16" s="141"/>
      <c r="B16" s="51">
        <v>11</v>
      </c>
      <c r="C16" s="24">
        <f>'03'!B15</f>
        <v>2385</v>
      </c>
      <c r="D16" s="208" t="str">
        <f>'03'!C15</f>
        <v>เด็กหญิงกชพร  กล้อยกลิ้ง</v>
      </c>
      <c r="E16" s="51" t="str">
        <f>'02'!D15</f>
        <v/>
      </c>
      <c r="F16" s="51" t="str">
        <f>'02'!E15</f>
        <v/>
      </c>
      <c r="G16" s="51" t="str">
        <f>'02'!F15</f>
        <v/>
      </c>
      <c r="H16" s="51" t="str">
        <f>'02'!G15</f>
        <v/>
      </c>
      <c r="I16" s="51" t="str">
        <f>'02'!H15</f>
        <v/>
      </c>
      <c r="J16" s="51" t="str">
        <f>'02'!I15</f>
        <v/>
      </c>
      <c r="K16" s="51" t="str">
        <f>'02'!J15</f>
        <v/>
      </c>
      <c r="L16" s="51" t="str">
        <f>'02'!K15</f>
        <v/>
      </c>
      <c r="M16" s="51" t="str">
        <f>'02'!L15</f>
        <v/>
      </c>
      <c r="N16" s="51" t="str">
        <f>'02'!M15</f>
        <v/>
      </c>
      <c r="O16" s="52" t="str">
        <f>'02'!N15</f>
        <v/>
      </c>
      <c r="P16" s="52" t="str">
        <f>'02'!O15</f>
        <v/>
      </c>
      <c r="Q16" s="52" t="str">
        <f>'02'!P15</f>
        <v/>
      </c>
      <c r="R16" s="52" t="str">
        <f>'02'!Q15</f>
        <v/>
      </c>
      <c r="S16" s="51" t="str">
        <f>'02'!R15</f>
        <v/>
      </c>
      <c r="T16" s="57" t="str">
        <f>'02'!S15</f>
        <v/>
      </c>
      <c r="U16" s="308" t="str">
        <f>'02'!AM15</f>
        <v/>
      </c>
      <c r="V16" s="141"/>
      <c r="W16" s="141"/>
      <c r="X16" s="141"/>
    </row>
    <row r="17" spans="1:24" s="26" customFormat="1" ht="15.95" customHeight="1">
      <c r="A17" s="141"/>
      <c r="B17" s="51">
        <v>12</v>
      </c>
      <c r="C17" s="24">
        <f>'03'!B16</f>
        <v>2386</v>
      </c>
      <c r="D17" s="208" t="str">
        <f>'03'!C16</f>
        <v>เด็กหญิงณัฏฐธิดา  วุฒิชัยรังสรรค์</v>
      </c>
      <c r="E17" s="51" t="str">
        <f>'02'!D16</f>
        <v/>
      </c>
      <c r="F17" s="51" t="str">
        <f>'02'!E16</f>
        <v/>
      </c>
      <c r="G17" s="51" t="str">
        <f>'02'!F16</f>
        <v/>
      </c>
      <c r="H17" s="51" t="str">
        <f>'02'!G16</f>
        <v/>
      </c>
      <c r="I17" s="51" t="str">
        <f>'02'!H16</f>
        <v/>
      </c>
      <c r="J17" s="51" t="str">
        <f>'02'!I16</f>
        <v/>
      </c>
      <c r="K17" s="51" t="str">
        <f>'02'!J16</f>
        <v/>
      </c>
      <c r="L17" s="51" t="str">
        <f>'02'!K16</f>
        <v/>
      </c>
      <c r="M17" s="51" t="str">
        <f>'02'!L16</f>
        <v/>
      </c>
      <c r="N17" s="51" t="str">
        <f>'02'!M16</f>
        <v/>
      </c>
      <c r="O17" s="52" t="str">
        <f>'02'!N16</f>
        <v/>
      </c>
      <c r="P17" s="52" t="str">
        <f>'02'!O16</f>
        <v/>
      </c>
      <c r="Q17" s="52" t="str">
        <f>'02'!P16</f>
        <v/>
      </c>
      <c r="R17" s="52" t="str">
        <f>'02'!Q16</f>
        <v/>
      </c>
      <c r="S17" s="51" t="str">
        <f>'02'!R16</f>
        <v/>
      </c>
      <c r="T17" s="57" t="str">
        <f>'02'!S16</f>
        <v/>
      </c>
      <c r="U17" s="308" t="str">
        <f>'02'!AM16</f>
        <v/>
      </c>
      <c r="V17" s="141"/>
      <c r="W17" s="141"/>
      <c r="X17" s="141"/>
    </row>
    <row r="18" spans="1:24" s="26" customFormat="1" ht="15.95" customHeight="1">
      <c r="A18" s="141"/>
      <c r="B18" s="51">
        <v>13</v>
      </c>
      <c r="C18" s="24">
        <f>'03'!B17</f>
        <v>2387</v>
      </c>
      <c r="D18" s="208" t="str">
        <f>'03'!C17</f>
        <v>เด็กหญิงกมลธิดา  แท่งทอง</v>
      </c>
      <c r="E18" s="51" t="str">
        <f>'02'!D17</f>
        <v/>
      </c>
      <c r="F18" s="51" t="str">
        <f>'02'!E17</f>
        <v/>
      </c>
      <c r="G18" s="51" t="str">
        <f>'02'!F17</f>
        <v/>
      </c>
      <c r="H18" s="51" t="str">
        <f>'02'!G17</f>
        <v/>
      </c>
      <c r="I18" s="51" t="str">
        <f>'02'!H17</f>
        <v/>
      </c>
      <c r="J18" s="51" t="str">
        <f>'02'!I17</f>
        <v/>
      </c>
      <c r="K18" s="51" t="str">
        <f>'02'!J17</f>
        <v/>
      </c>
      <c r="L18" s="51" t="str">
        <f>'02'!K17</f>
        <v/>
      </c>
      <c r="M18" s="51" t="str">
        <f>'02'!L17</f>
        <v/>
      </c>
      <c r="N18" s="51" t="str">
        <f>'02'!M17</f>
        <v/>
      </c>
      <c r="O18" s="52" t="str">
        <f>'02'!N17</f>
        <v/>
      </c>
      <c r="P18" s="52" t="str">
        <f>'02'!O17</f>
        <v/>
      </c>
      <c r="Q18" s="52" t="str">
        <f>'02'!P17</f>
        <v/>
      </c>
      <c r="R18" s="52" t="str">
        <f>'02'!Q17</f>
        <v/>
      </c>
      <c r="S18" s="51" t="str">
        <f>'02'!R17</f>
        <v/>
      </c>
      <c r="T18" s="57" t="str">
        <f>'02'!S17</f>
        <v/>
      </c>
      <c r="U18" s="308" t="str">
        <f>'02'!AM17</f>
        <v/>
      </c>
      <c r="V18" s="141"/>
      <c r="W18" s="141"/>
      <c r="X18" s="141"/>
    </row>
    <row r="19" spans="1:24" s="26" customFormat="1" ht="15.95" customHeight="1">
      <c r="A19" s="141"/>
      <c r="B19" s="51">
        <v>14</v>
      </c>
      <c r="C19" s="24">
        <f>'03'!B18</f>
        <v>2426</v>
      </c>
      <c r="D19" s="208" t="str">
        <f>'03'!C18</f>
        <v>เด็กชายธีรดล  กรานวงษ์</v>
      </c>
      <c r="E19" s="51" t="str">
        <f>'02'!D18</f>
        <v/>
      </c>
      <c r="F19" s="51" t="str">
        <f>'02'!E18</f>
        <v/>
      </c>
      <c r="G19" s="51" t="str">
        <f>'02'!F18</f>
        <v/>
      </c>
      <c r="H19" s="51" t="str">
        <f>'02'!G18</f>
        <v/>
      </c>
      <c r="I19" s="51" t="str">
        <f>'02'!H18</f>
        <v/>
      </c>
      <c r="J19" s="51" t="str">
        <f>'02'!I18</f>
        <v/>
      </c>
      <c r="K19" s="51" t="str">
        <f>'02'!J18</f>
        <v/>
      </c>
      <c r="L19" s="51" t="str">
        <f>'02'!K18</f>
        <v/>
      </c>
      <c r="M19" s="51" t="str">
        <f>'02'!L18</f>
        <v/>
      </c>
      <c r="N19" s="51" t="str">
        <f>'02'!M18</f>
        <v/>
      </c>
      <c r="O19" s="52" t="str">
        <f>'02'!N18</f>
        <v/>
      </c>
      <c r="P19" s="52" t="str">
        <f>'02'!O18</f>
        <v/>
      </c>
      <c r="Q19" s="52" t="str">
        <f>'02'!P18</f>
        <v/>
      </c>
      <c r="R19" s="52" t="str">
        <f>'02'!Q18</f>
        <v/>
      </c>
      <c r="S19" s="51" t="str">
        <f>'02'!R18</f>
        <v/>
      </c>
      <c r="T19" s="57" t="str">
        <f>'02'!S18</f>
        <v/>
      </c>
      <c r="U19" s="308" t="str">
        <f>'02'!AM18</f>
        <v/>
      </c>
      <c r="V19" s="141"/>
      <c r="W19" s="141"/>
      <c r="X19" s="141"/>
    </row>
    <row r="20" spans="1:24" s="26" customFormat="1" ht="15.95" customHeight="1">
      <c r="A20" s="141"/>
      <c r="B20" s="51">
        <v>15</v>
      </c>
      <c r="C20" s="24">
        <f>'03'!B19</f>
        <v>2427</v>
      </c>
      <c r="D20" s="208" t="str">
        <f>'03'!C19</f>
        <v>เด็กชายเอกรัตน์  ศุกประเสริฐ</v>
      </c>
      <c r="E20" s="51" t="str">
        <f>'02'!D19</f>
        <v/>
      </c>
      <c r="F20" s="51" t="str">
        <f>'02'!E19</f>
        <v/>
      </c>
      <c r="G20" s="51" t="str">
        <f>'02'!F19</f>
        <v/>
      </c>
      <c r="H20" s="51" t="str">
        <f>'02'!G19</f>
        <v/>
      </c>
      <c r="I20" s="51" t="str">
        <f>'02'!H19</f>
        <v/>
      </c>
      <c r="J20" s="51" t="str">
        <f>'02'!I19</f>
        <v/>
      </c>
      <c r="K20" s="51" t="str">
        <f>'02'!J19</f>
        <v/>
      </c>
      <c r="L20" s="51" t="str">
        <f>'02'!K19</f>
        <v/>
      </c>
      <c r="M20" s="51" t="str">
        <f>'02'!L19</f>
        <v/>
      </c>
      <c r="N20" s="51" t="str">
        <f>'02'!M19</f>
        <v/>
      </c>
      <c r="O20" s="52" t="str">
        <f>'02'!N19</f>
        <v/>
      </c>
      <c r="P20" s="52" t="str">
        <f>'02'!O19</f>
        <v/>
      </c>
      <c r="Q20" s="52" t="str">
        <f>'02'!P19</f>
        <v/>
      </c>
      <c r="R20" s="52" t="str">
        <f>'02'!Q19</f>
        <v/>
      </c>
      <c r="S20" s="51" t="str">
        <f>'02'!R19</f>
        <v/>
      </c>
      <c r="T20" s="57" t="str">
        <f>'02'!S19</f>
        <v/>
      </c>
      <c r="U20" s="308" t="str">
        <f>'02'!AM19</f>
        <v/>
      </c>
      <c r="V20" s="141"/>
      <c r="W20" s="141"/>
      <c r="X20" s="141"/>
    </row>
    <row r="21" spans="1:24" s="26" customFormat="1" ht="15.95" customHeight="1">
      <c r="A21" s="141"/>
      <c r="B21" s="51">
        <v>16</v>
      </c>
      <c r="C21" s="24">
        <f>'03'!B20</f>
        <v>2428</v>
      </c>
      <c r="D21" s="208" t="str">
        <f>'03'!C20</f>
        <v>เด็กชายจารุวัฒน์  จั่นหนู</v>
      </c>
      <c r="E21" s="51" t="str">
        <f>'02'!D20</f>
        <v/>
      </c>
      <c r="F21" s="51" t="str">
        <f>'02'!E20</f>
        <v/>
      </c>
      <c r="G21" s="51" t="str">
        <f>'02'!F20</f>
        <v/>
      </c>
      <c r="H21" s="51" t="str">
        <f>'02'!G20</f>
        <v/>
      </c>
      <c r="I21" s="51" t="str">
        <f>'02'!H20</f>
        <v/>
      </c>
      <c r="J21" s="51" t="str">
        <f>'02'!I20</f>
        <v/>
      </c>
      <c r="K21" s="51" t="str">
        <f>'02'!J20</f>
        <v/>
      </c>
      <c r="L21" s="51" t="str">
        <f>'02'!K20</f>
        <v/>
      </c>
      <c r="M21" s="51" t="str">
        <f>'02'!L20</f>
        <v/>
      </c>
      <c r="N21" s="51" t="str">
        <f>'02'!M20</f>
        <v/>
      </c>
      <c r="O21" s="52" t="str">
        <f>'02'!N20</f>
        <v/>
      </c>
      <c r="P21" s="52" t="str">
        <f>'02'!O20</f>
        <v/>
      </c>
      <c r="Q21" s="52" t="str">
        <f>'02'!P20</f>
        <v/>
      </c>
      <c r="R21" s="52" t="str">
        <f>'02'!Q20</f>
        <v/>
      </c>
      <c r="S21" s="51" t="str">
        <f>'02'!R20</f>
        <v/>
      </c>
      <c r="T21" s="57" t="str">
        <f>'02'!S20</f>
        <v/>
      </c>
      <c r="U21" s="308" t="str">
        <f>'02'!AM20</f>
        <v/>
      </c>
      <c r="V21" s="141"/>
      <c r="W21" s="141"/>
      <c r="X21" s="141"/>
    </row>
    <row r="22" spans="1:24" s="26" customFormat="1" ht="15.95" customHeight="1">
      <c r="A22" s="141"/>
      <c r="B22" s="51">
        <v>17</v>
      </c>
      <c r="C22" s="24">
        <f>'03'!B21</f>
        <v>2484</v>
      </c>
      <c r="D22" s="208" t="str">
        <f>'03'!C21</f>
        <v>เด็กหญิงกวิสรา  ยอดย้อย</v>
      </c>
      <c r="E22" s="51" t="str">
        <f>'02'!D21</f>
        <v/>
      </c>
      <c r="F22" s="51" t="str">
        <f>'02'!E21</f>
        <v/>
      </c>
      <c r="G22" s="51" t="str">
        <f>'02'!F21</f>
        <v/>
      </c>
      <c r="H22" s="51" t="str">
        <f>'02'!G21</f>
        <v/>
      </c>
      <c r="I22" s="51" t="str">
        <f>'02'!H21</f>
        <v/>
      </c>
      <c r="J22" s="51" t="str">
        <f>'02'!I21</f>
        <v/>
      </c>
      <c r="K22" s="51" t="str">
        <f>'02'!J21</f>
        <v/>
      </c>
      <c r="L22" s="51" t="str">
        <f>'02'!K21</f>
        <v/>
      </c>
      <c r="M22" s="51" t="str">
        <f>'02'!L21</f>
        <v/>
      </c>
      <c r="N22" s="51" t="str">
        <f>'02'!M21</f>
        <v/>
      </c>
      <c r="O22" s="52" t="str">
        <f>'02'!N21</f>
        <v/>
      </c>
      <c r="P22" s="52" t="str">
        <f>'02'!O21</f>
        <v/>
      </c>
      <c r="Q22" s="52" t="str">
        <f>'02'!P21</f>
        <v/>
      </c>
      <c r="R22" s="52" t="str">
        <f>'02'!Q21</f>
        <v/>
      </c>
      <c r="S22" s="51" t="str">
        <f>'02'!R21</f>
        <v/>
      </c>
      <c r="T22" s="57" t="str">
        <f>'02'!S21</f>
        <v/>
      </c>
      <c r="U22" s="308" t="str">
        <f>'02'!AM21</f>
        <v/>
      </c>
      <c r="V22" s="141"/>
      <c r="W22" s="141"/>
      <c r="X22" s="141"/>
    </row>
    <row r="23" spans="1:24" s="26" customFormat="1" ht="15.95" customHeight="1">
      <c r="A23" s="141"/>
      <c r="B23" s="51">
        <v>18</v>
      </c>
      <c r="C23" s="24">
        <f>'03'!B22</f>
        <v>2485</v>
      </c>
      <c r="D23" s="208" t="str">
        <f>'03'!C22</f>
        <v>เด็กชายกิตติคุณ  สิทธิกูล</v>
      </c>
      <c r="E23" s="51" t="str">
        <f>'02'!D22</f>
        <v/>
      </c>
      <c r="F23" s="51" t="str">
        <f>'02'!E22</f>
        <v/>
      </c>
      <c r="G23" s="51" t="str">
        <f>'02'!F22</f>
        <v/>
      </c>
      <c r="H23" s="51" t="str">
        <f>'02'!G22</f>
        <v/>
      </c>
      <c r="I23" s="51" t="str">
        <f>'02'!H22</f>
        <v/>
      </c>
      <c r="J23" s="51" t="str">
        <f>'02'!I22</f>
        <v/>
      </c>
      <c r="K23" s="51" t="str">
        <f>'02'!J22</f>
        <v/>
      </c>
      <c r="L23" s="51" t="str">
        <f>'02'!K22</f>
        <v/>
      </c>
      <c r="M23" s="51" t="str">
        <f>'02'!L22</f>
        <v/>
      </c>
      <c r="N23" s="51" t="str">
        <f>'02'!M22</f>
        <v/>
      </c>
      <c r="O23" s="52" t="str">
        <f>'02'!N22</f>
        <v/>
      </c>
      <c r="P23" s="52" t="str">
        <f>'02'!O22</f>
        <v/>
      </c>
      <c r="Q23" s="52" t="str">
        <f>'02'!P22</f>
        <v/>
      </c>
      <c r="R23" s="52" t="str">
        <f>'02'!Q22</f>
        <v/>
      </c>
      <c r="S23" s="51" t="str">
        <f>'02'!R22</f>
        <v/>
      </c>
      <c r="T23" s="57" t="str">
        <f>'02'!S22</f>
        <v/>
      </c>
      <c r="U23" s="308" t="str">
        <f>'02'!AM22</f>
        <v/>
      </c>
      <c r="V23" s="141"/>
      <c r="W23" s="141"/>
      <c r="X23" s="141"/>
    </row>
    <row r="24" spans="1:24" s="26" customFormat="1" ht="15.95" customHeight="1">
      <c r="A24" s="141"/>
      <c r="B24" s="51">
        <v>19</v>
      </c>
      <c r="C24" s="24">
        <f>'03'!B23</f>
        <v>2486</v>
      </c>
      <c r="D24" s="208" t="str">
        <f>'03'!C23</f>
        <v>เด็กชายปรัตถกร  พูลพิพัฒน์</v>
      </c>
      <c r="E24" s="51" t="str">
        <f>'02'!D23</f>
        <v/>
      </c>
      <c r="F24" s="51" t="str">
        <f>'02'!E23</f>
        <v/>
      </c>
      <c r="G24" s="51" t="str">
        <f>'02'!F23</f>
        <v/>
      </c>
      <c r="H24" s="51" t="str">
        <f>'02'!G23</f>
        <v/>
      </c>
      <c r="I24" s="51" t="str">
        <f>'02'!H23</f>
        <v/>
      </c>
      <c r="J24" s="51" t="str">
        <f>'02'!I23</f>
        <v/>
      </c>
      <c r="K24" s="51" t="str">
        <f>'02'!J23</f>
        <v/>
      </c>
      <c r="L24" s="51" t="str">
        <f>'02'!K23</f>
        <v/>
      </c>
      <c r="M24" s="51" t="str">
        <f>'02'!L23</f>
        <v/>
      </c>
      <c r="N24" s="51" t="str">
        <f>'02'!M23</f>
        <v/>
      </c>
      <c r="O24" s="52" t="str">
        <f>'02'!N23</f>
        <v/>
      </c>
      <c r="P24" s="52" t="str">
        <f>'02'!O23</f>
        <v/>
      </c>
      <c r="Q24" s="52" t="str">
        <f>'02'!P23</f>
        <v/>
      </c>
      <c r="R24" s="52" t="str">
        <f>'02'!Q23</f>
        <v/>
      </c>
      <c r="S24" s="51" t="str">
        <f>'02'!R23</f>
        <v/>
      </c>
      <c r="T24" s="57" t="str">
        <f>'02'!S23</f>
        <v/>
      </c>
      <c r="U24" s="308" t="str">
        <f>'02'!AM23</f>
        <v/>
      </c>
      <c r="V24" s="141"/>
      <c r="W24" s="141"/>
      <c r="X24" s="141"/>
    </row>
    <row r="25" spans="1:24" s="26" customFormat="1" ht="15.95" customHeight="1">
      <c r="A25" s="141"/>
      <c r="B25" s="51">
        <v>20</v>
      </c>
      <c r="C25" s="24" t="str">
        <f>'03'!B24</f>
        <v/>
      </c>
      <c r="D25" s="208" t="str">
        <f>'03'!C24</f>
        <v/>
      </c>
      <c r="E25" s="51" t="str">
        <f>'02'!D24</f>
        <v/>
      </c>
      <c r="F25" s="51" t="str">
        <f>'02'!E24</f>
        <v/>
      </c>
      <c r="G25" s="51" t="str">
        <f>'02'!F24</f>
        <v/>
      </c>
      <c r="H25" s="51" t="str">
        <f>'02'!G24</f>
        <v/>
      </c>
      <c r="I25" s="51" t="str">
        <f>'02'!H24</f>
        <v/>
      </c>
      <c r="J25" s="51" t="str">
        <f>'02'!I24</f>
        <v/>
      </c>
      <c r="K25" s="51" t="str">
        <f>'02'!J24</f>
        <v/>
      </c>
      <c r="L25" s="51" t="str">
        <f>'02'!K24</f>
        <v/>
      </c>
      <c r="M25" s="51" t="str">
        <f>'02'!L24</f>
        <v/>
      </c>
      <c r="N25" s="51" t="str">
        <f>'02'!M24</f>
        <v/>
      </c>
      <c r="O25" s="52" t="str">
        <f>'02'!N24</f>
        <v/>
      </c>
      <c r="P25" s="52" t="str">
        <f>'02'!O24</f>
        <v/>
      </c>
      <c r="Q25" s="52" t="str">
        <f>'02'!P24</f>
        <v/>
      </c>
      <c r="R25" s="52" t="str">
        <f>'02'!Q24</f>
        <v/>
      </c>
      <c r="S25" s="51" t="str">
        <f>'02'!R24</f>
        <v/>
      </c>
      <c r="T25" s="57" t="str">
        <f>'02'!S24</f>
        <v/>
      </c>
      <c r="U25" s="308" t="str">
        <f>'02'!AM24</f>
        <v/>
      </c>
      <c r="V25" s="141"/>
      <c r="W25" s="141"/>
      <c r="X25" s="141"/>
    </row>
    <row r="26" spans="1:24" s="26" customFormat="1" ht="15.95" customHeight="1">
      <c r="A26" s="141"/>
      <c r="B26" s="51">
        <v>21</v>
      </c>
      <c r="C26" s="24" t="str">
        <f>'03'!B25</f>
        <v/>
      </c>
      <c r="D26" s="208" t="str">
        <f>'03'!C25</f>
        <v/>
      </c>
      <c r="E26" s="51" t="str">
        <f>'02'!D25</f>
        <v/>
      </c>
      <c r="F26" s="51" t="str">
        <f>'02'!E25</f>
        <v/>
      </c>
      <c r="G26" s="51" t="str">
        <f>'02'!F25</f>
        <v/>
      </c>
      <c r="H26" s="51" t="str">
        <f>'02'!G25</f>
        <v/>
      </c>
      <c r="I26" s="51" t="str">
        <f>'02'!H25</f>
        <v/>
      </c>
      <c r="J26" s="51" t="str">
        <f>'02'!I25</f>
        <v/>
      </c>
      <c r="K26" s="51" t="str">
        <f>'02'!J25</f>
        <v/>
      </c>
      <c r="L26" s="51" t="str">
        <f>'02'!K25</f>
        <v/>
      </c>
      <c r="M26" s="51" t="str">
        <f>'02'!L25</f>
        <v/>
      </c>
      <c r="N26" s="51" t="str">
        <f>'02'!M25</f>
        <v/>
      </c>
      <c r="O26" s="52" t="str">
        <f>'02'!N25</f>
        <v/>
      </c>
      <c r="P26" s="52" t="str">
        <f>'02'!O25</f>
        <v/>
      </c>
      <c r="Q26" s="52" t="str">
        <f>'02'!P25</f>
        <v/>
      </c>
      <c r="R26" s="52" t="str">
        <f>'02'!Q25</f>
        <v/>
      </c>
      <c r="S26" s="51" t="str">
        <f>'02'!R25</f>
        <v/>
      </c>
      <c r="T26" s="57" t="str">
        <f>'02'!S25</f>
        <v/>
      </c>
      <c r="U26" s="308" t="str">
        <f>'02'!AM25</f>
        <v/>
      </c>
      <c r="V26" s="141"/>
      <c r="W26" s="141"/>
      <c r="X26" s="141"/>
    </row>
    <row r="27" spans="1:24" s="26" customFormat="1" ht="15.95" customHeight="1">
      <c r="A27" s="141"/>
      <c r="B27" s="51">
        <v>22</v>
      </c>
      <c r="C27" s="24" t="str">
        <f>'03'!B26</f>
        <v/>
      </c>
      <c r="D27" s="208" t="str">
        <f>'03'!C26</f>
        <v/>
      </c>
      <c r="E27" s="51" t="str">
        <f>'02'!D26</f>
        <v/>
      </c>
      <c r="F27" s="51" t="str">
        <f>'02'!E26</f>
        <v/>
      </c>
      <c r="G27" s="51" t="str">
        <f>'02'!F26</f>
        <v/>
      </c>
      <c r="H27" s="51" t="str">
        <f>'02'!G26</f>
        <v/>
      </c>
      <c r="I27" s="51" t="str">
        <f>'02'!H26</f>
        <v/>
      </c>
      <c r="J27" s="51" t="str">
        <f>'02'!I26</f>
        <v/>
      </c>
      <c r="K27" s="51" t="str">
        <f>'02'!J26</f>
        <v/>
      </c>
      <c r="L27" s="51" t="str">
        <f>'02'!K26</f>
        <v/>
      </c>
      <c r="M27" s="51" t="str">
        <f>'02'!L26</f>
        <v/>
      </c>
      <c r="N27" s="51" t="str">
        <f>'02'!M26</f>
        <v/>
      </c>
      <c r="O27" s="52" t="str">
        <f>'02'!N26</f>
        <v/>
      </c>
      <c r="P27" s="52" t="str">
        <f>'02'!O26</f>
        <v/>
      </c>
      <c r="Q27" s="52" t="str">
        <f>'02'!P26</f>
        <v/>
      </c>
      <c r="R27" s="52" t="str">
        <f>'02'!Q26</f>
        <v/>
      </c>
      <c r="S27" s="51" t="str">
        <f>'02'!R26</f>
        <v/>
      </c>
      <c r="T27" s="57" t="str">
        <f>'02'!S26</f>
        <v/>
      </c>
      <c r="U27" s="308" t="str">
        <f>'02'!AM26</f>
        <v/>
      </c>
      <c r="V27" s="141"/>
      <c r="W27" s="141"/>
      <c r="X27" s="141"/>
    </row>
    <row r="28" spans="1:24" s="26" customFormat="1" ht="15.95" customHeight="1">
      <c r="A28" s="141"/>
      <c r="B28" s="51">
        <v>23</v>
      </c>
      <c r="C28" s="24" t="str">
        <f>'03'!B27</f>
        <v/>
      </c>
      <c r="D28" s="208" t="str">
        <f>'03'!C27</f>
        <v/>
      </c>
      <c r="E28" s="51" t="str">
        <f>'02'!D27</f>
        <v/>
      </c>
      <c r="F28" s="51" t="str">
        <f>'02'!E27</f>
        <v/>
      </c>
      <c r="G28" s="51" t="str">
        <f>'02'!F27</f>
        <v/>
      </c>
      <c r="H28" s="51" t="str">
        <f>'02'!G27</f>
        <v/>
      </c>
      <c r="I28" s="51" t="str">
        <f>'02'!H27</f>
        <v/>
      </c>
      <c r="J28" s="51" t="str">
        <f>'02'!I27</f>
        <v/>
      </c>
      <c r="K28" s="51" t="str">
        <f>'02'!J27</f>
        <v/>
      </c>
      <c r="L28" s="51" t="str">
        <f>'02'!K27</f>
        <v/>
      </c>
      <c r="M28" s="51" t="str">
        <f>'02'!L27</f>
        <v/>
      </c>
      <c r="N28" s="51" t="str">
        <f>'02'!M27</f>
        <v/>
      </c>
      <c r="O28" s="52" t="str">
        <f>'02'!N27</f>
        <v/>
      </c>
      <c r="P28" s="52" t="str">
        <f>'02'!O27</f>
        <v/>
      </c>
      <c r="Q28" s="52" t="str">
        <f>'02'!P27</f>
        <v/>
      </c>
      <c r="R28" s="52" t="str">
        <f>'02'!Q27</f>
        <v/>
      </c>
      <c r="S28" s="51" t="str">
        <f>'02'!R27</f>
        <v/>
      </c>
      <c r="T28" s="57" t="str">
        <f>'02'!S27</f>
        <v/>
      </c>
      <c r="U28" s="308" t="str">
        <f>'02'!AM27</f>
        <v/>
      </c>
      <c r="V28" s="141"/>
      <c r="W28" s="141"/>
      <c r="X28" s="141"/>
    </row>
    <row r="29" spans="1:24" s="26" customFormat="1" ht="15.95" customHeight="1">
      <c r="A29" s="141"/>
      <c r="B29" s="51">
        <v>24</v>
      </c>
      <c r="C29" s="24" t="str">
        <f>'03'!B28</f>
        <v/>
      </c>
      <c r="D29" s="208" t="str">
        <f>'03'!C28</f>
        <v/>
      </c>
      <c r="E29" s="51" t="str">
        <f>'02'!D28</f>
        <v/>
      </c>
      <c r="F29" s="51" t="str">
        <f>'02'!E28</f>
        <v/>
      </c>
      <c r="G29" s="51" t="str">
        <f>'02'!F28</f>
        <v/>
      </c>
      <c r="H29" s="51" t="str">
        <f>'02'!G28</f>
        <v/>
      </c>
      <c r="I29" s="51" t="str">
        <f>'02'!H28</f>
        <v/>
      </c>
      <c r="J29" s="51" t="str">
        <f>'02'!I28</f>
        <v/>
      </c>
      <c r="K29" s="51" t="str">
        <f>'02'!J28</f>
        <v/>
      </c>
      <c r="L29" s="51" t="str">
        <f>'02'!K28</f>
        <v/>
      </c>
      <c r="M29" s="51" t="str">
        <f>'02'!L28</f>
        <v/>
      </c>
      <c r="N29" s="51" t="str">
        <f>'02'!M28</f>
        <v/>
      </c>
      <c r="O29" s="52" t="str">
        <f>'02'!N28</f>
        <v/>
      </c>
      <c r="P29" s="52" t="str">
        <f>'02'!O28</f>
        <v/>
      </c>
      <c r="Q29" s="52" t="str">
        <f>'02'!P28</f>
        <v/>
      </c>
      <c r="R29" s="52" t="str">
        <f>'02'!Q28</f>
        <v/>
      </c>
      <c r="S29" s="51" t="str">
        <f>'02'!R28</f>
        <v/>
      </c>
      <c r="T29" s="57" t="str">
        <f>'02'!S28</f>
        <v/>
      </c>
      <c r="U29" s="308" t="str">
        <f>'02'!AM28</f>
        <v/>
      </c>
      <c r="V29" s="141"/>
      <c r="W29" s="141"/>
      <c r="X29" s="141"/>
    </row>
    <row r="30" spans="1:24" s="26" customFormat="1" ht="15.95" customHeight="1">
      <c r="A30" s="141"/>
      <c r="B30" s="51">
        <v>25</v>
      </c>
      <c r="C30" s="24" t="str">
        <f>'03'!B29</f>
        <v/>
      </c>
      <c r="D30" s="208" t="str">
        <f>'03'!C29</f>
        <v/>
      </c>
      <c r="E30" s="51" t="str">
        <f>'02'!D29</f>
        <v/>
      </c>
      <c r="F30" s="51" t="str">
        <f>'02'!E29</f>
        <v/>
      </c>
      <c r="G30" s="51" t="str">
        <f>'02'!F29</f>
        <v/>
      </c>
      <c r="H30" s="51" t="str">
        <f>'02'!G29</f>
        <v/>
      </c>
      <c r="I30" s="51" t="str">
        <f>'02'!H29</f>
        <v/>
      </c>
      <c r="J30" s="51" t="str">
        <f>'02'!I29</f>
        <v/>
      </c>
      <c r="K30" s="51" t="str">
        <f>'02'!J29</f>
        <v/>
      </c>
      <c r="L30" s="51" t="str">
        <f>'02'!K29</f>
        <v/>
      </c>
      <c r="M30" s="51" t="str">
        <f>'02'!L29</f>
        <v/>
      </c>
      <c r="N30" s="51" t="str">
        <f>'02'!M29</f>
        <v/>
      </c>
      <c r="O30" s="52" t="str">
        <f>'02'!N29</f>
        <v/>
      </c>
      <c r="P30" s="52" t="str">
        <f>'02'!O29</f>
        <v/>
      </c>
      <c r="Q30" s="52" t="str">
        <f>'02'!P29</f>
        <v/>
      </c>
      <c r="R30" s="52" t="str">
        <f>'02'!Q29</f>
        <v/>
      </c>
      <c r="S30" s="51" t="str">
        <f>'02'!R29</f>
        <v/>
      </c>
      <c r="T30" s="57" t="str">
        <f>'02'!S29</f>
        <v/>
      </c>
      <c r="U30" s="308" t="str">
        <f>'02'!AM29</f>
        <v/>
      </c>
      <c r="V30" s="141"/>
      <c r="W30" s="141"/>
      <c r="X30" s="141"/>
    </row>
    <row r="31" spans="1:24" s="26" customFormat="1" ht="15.95" customHeight="1">
      <c r="A31" s="141"/>
      <c r="B31" s="51">
        <v>26</v>
      </c>
      <c r="C31" s="24" t="str">
        <f>'03'!B30</f>
        <v/>
      </c>
      <c r="D31" s="208" t="str">
        <f>'03'!C30</f>
        <v/>
      </c>
      <c r="E31" s="51" t="str">
        <f>'02'!D30</f>
        <v/>
      </c>
      <c r="F31" s="51" t="str">
        <f>'02'!E30</f>
        <v/>
      </c>
      <c r="G31" s="51" t="str">
        <f>'02'!F30</f>
        <v/>
      </c>
      <c r="H31" s="51" t="str">
        <f>'02'!G30</f>
        <v/>
      </c>
      <c r="I31" s="51" t="str">
        <f>'02'!H30</f>
        <v/>
      </c>
      <c r="J31" s="51" t="str">
        <f>'02'!I30</f>
        <v/>
      </c>
      <c r="K31" s="51" t="str">
        <f>'02'!J30</f>
        <v/>
      </c>
      <c r="L31" s="51" t="str">
        <f>'02'!K30</f>
        <v/>
      </c>
      <c r="M31" s="51" t="str">
        <f>'02'!L30</f>
        <v/>
      </c>
      <c r="N31" s="51" t="str">
        <f>'02'!M30</f>
        <v/>
      </c>
      <c r="O31" s="52" t="str">
        <f>'02'!N30</f>
        <v/>
      </c>
      <c r="P31" s="52" t="str">
        <f>'02'!O30</f>
        <v/>
      </c>
      <c r="Q31" s="52" t="str">
        <f>'02'!P30</f>
        <v/>
      </c>
      <c r="R31" s="52" t="str">
        <f>'02'!Q30</f>
        <v/>
      </c>
      <c r="S31" s="51" t="str">
        <f>'02'!R30</f>
        <v/>
      </c>
      <c r="T31" s="57" t="str">
        <f>'02'!S30</f>
        <v/>
      </c>
      <c r="U31" s="308" t="str">
        <f>'02'!AM30</f>
        <v/>
      </c>
      <c r="V31" s="141"/>
      <c r="W31" s="141"/>
      <c r="X31" s="141"/>
    </row>
    <row r="32" spans="1:24" s="26" customFormat="1" ht="15.95" customHeight="1">
      <c r="A32" s="141"/>
      <c r="B32" s="51">
        <v>27</v>
      </c>
      <c r="C32" s="24" t="str">
        <f>'03'!B31</f>
        <v/>
      </c>
      <c r="D32" s="208" t="str">
        <f>'03'!C31</f>
        <v/>
      </c>
      <c r="E32" s="51" t="str">
        <f>'02'!D31</f>
        <v/>
      </c>
      <c r="F32" s="51" t="str">
        <f>'02'!E31</f>
        <v/>
      </c>
      <c r="G32" s="51" t="str">
        <f>'02'!F31</f>
        <v/>
      </c>
      <c r="H32" s="51" t="str">
        <f>'02'!G31</f>
        <v/>
      </c>
      <c r="I32" s="51" t="str">
        <f>'02'!H31</f>
        <v/>
      </c>
      <c r="J32" s="51" t="str">
        <f>'02'!I31</f>
        <v/>
      </c>
      <c r="K32" s="51" t="str">
        <f>'02'!J31</f>
        <v/>
      </c>
      <c r="L32" s="51" t="str">
        <f>'02'!K31</f>
        <v/>
      </c>
      <c r="M32" s="51" t="str">
        <f>'02'!L31</f>
        <v/>
      </c>
      <c r="N32" s="51" t="str">
        <f>'02'!M31</f>
        <v/>
      </c>
      <c r="O32" s="52" t="str">
        <f>'02'!N31</f>
        <v/>
      </c>
      <c r="P32" s="52" t="str">
        <f>'02'!O31</f>
        <v/>
      </c>
      <c r="Q32" s="52" t="str">
        <f>'02'!P31</f>
        <v/>
      </c>
      <c r="R32" s="52" t="str">
        <f>'02'!Q31</f>
        <v/>
      </c>
      <c r="S32" s="51" t="str">
        <f>'02'!R31</f>
        <v/>
      </c>
      <c r="T32" s="57" t="str">
        <f>'02'!S31</f>
        <v/>
      </c>
      <c r="U32" s="308" t="str">
        <f>'02'!AM31</f>
        <v/>
      </c>
      <c r="V32" s="141"/>
      <c r="W32" s="141"/>
      <c r="X32" s="141"/>
    </row>
    <row r="33" spans="1:24" s="26" customFormat="1" ht="15.95" customHeight="1">
      <c r="A33" s="141"/>
      <c r="B33" s="51">
        <v>28</v>
      </c>
      <c r="C33" s="24" t="str">
        <f>'03'!B32</f>
        <v/>
      </c>
      <c r="D33" s="208" t="str">
        <f>'03'!C32</f>
        <v/>
      </c>
      <c r="E33" s="51" t="str">
        <f>'02'!D32</f>
        <v/>
      </c>
      <c r="F33" s="51" t="str">
        <f>'02'!E32</f>
        <v/>
      </c>
      <c r="G33" s="51" t="str">
        <f>'02'!F32</f>
        <v/>
      </c>
      <c r="H33" s="51" t="str">
        <f>'02'!G32</f>
        <v/>
      </c>
      <c r="I33" s="51" t="str">
        <f>'02'!H32</f>
        <v/>
      </c>
      <c r="J33" s="51" t="str">
        <f>'02'!I32</f>
        <v/>
      </c>
      <c r="K33" s="51" t="str">
        <f>'02'!J32</f>
        <v/>
      </c>
      <c r="L33" s="51" t="str">
        <f>'02'!K32</f>
        <v/>
      </c>
      <c r="M33" s="51" t="str">
        <f>'02'!L32</f>
        <v/>
      </c>
      <c r="N33" s="51" t="str">
        <f>'02'!M32</f>
        <v/>
      </c>
      <c r="O33" s="52" t="str">
        <f>'02'!N32</f>
        <v/>
      </c>
      <c r="P33" s="52" t="str">
        <f>'02'!O32</f>
        <v/>
      </c>
      <c r="Q33" s="52" t="str">
        <f>'02'!P32</f>
        <v/>
      </c>
      <c r="R33" s="52" t="str">
        <f>'02'!Q32</f>
        <v/>
      </c>
      <c r="S33" s="51" t="str">
        <f>'02'!R32</f>
        <v/>
      </c>
      <c r="T33" s="57" t="str">
        <f>'02'!S32</f>
        <v/>
      </c>
      <c r="U33" s="308" t="str">
        <f>'02'!AM32</f>
        <v/>
      </c>
      <c r="V33" s="141"/>
      <c r="W33" s="141"/>
      <c r="X33" s="141"/>
    </row>
    <row r="34" spans="1:24" s="26" customFormat="1" ht="15.95" customHeight="1">
      <c r="A34" s="141"/>
      <c r="B34" s="51">
        <v>29</v>
      </c>
      <c r="C34" s="24" t="str">
        <f>'03'!B33</f>
        <v/>
      </c>
      <c r="D34" s="208" t="str">
        <f>'03'!C33</f>
        <v/>
      </c>
      <c r="E34" s="51" t="str">
        <f>'02'!D33</f>
        <v/>
      </c>
      <c r="F34" s="51" t="str">
        <f>'02'!E33</f>
        <v/>
      </c>
      <c r="G34" s="51" t="str">
        <f>'02'!F33</f>
        <v/>
      </c>
      <c r="H34" s="51" t="str">
        <f>'02'!G33</f>
        <v/>
      </c>
      <c r="I34" s="51" t="str">
        <f>'02'!H33</f>
        <v/>
      </c>
      <c r="J34" s="51" t="str">
        <f>'02'!I33</f>
        <v/>
      </c>
      <c r="K34" s="51" t="str">
        <f>'02'!J33</f>
        <v/>
      </c>
      <c r="L34" s="51" t="str">
        <f>'02'!K33</f>
        <v/>
      </c>
      <c r="M34" s="51" t="str">
        <f>'02'!L33</f>
        <v/>
      </c>
      <c r="N34" s="51" t="str">
        <f>'02'!M33</f>
        <v/>
      </c>
      <c r="O34" s="52" t="str">
        <f>'02'!N33</f>
        <v/>
      </c>
      <c r="P34" s="52" t="str">
        <f>'02'!O33</f>
        <v/>
      </c>
      <c r="Q34" s="52" t="str">
        <f>'02'!P33</f>
        <v/>
      </c>
      <c r="R34" s="52" t="str">
        <f>'02'!Q33</f>
        <v/>
      </c>
      <c r="S34" s="51" t="str">
        <f>'02'!R33</f>
        <v/>
      </c>
      <c r="T34" s="57" t="str">
        <f>'02'!S33</f>
        <v/>
      </c>
      <c r="U34" s="308" t="str">
        <f>'02'!AM33</f>
        <v/>
      </c>
      <c r="V34" s="141"/>
      <c r="W34" s="141"/>
      <c r="X34" s="141"/>
    </row>
    <row r="35" spans="1:24" s="26" customFormat="1" ht="15.95" customHeight="1">
      <c r="A35" s="141"/>
      <c r="B35" s="51">
        <v>30</v>
      </c>
      <c r="C35" s="24" t="str">
        <f>'03'!B34</f>
        <v/>
      </c>
      <c r="D35" s="208" t="str">
        <f>'03'!C34</f>
        <v/>
      </c>
      <c r="E35" s="51" t="str">
        <f>'02'!D34</f>
        <v/>
      </c>
      <c r="F35" s="51" t="str">
        <f>'02'!E34</f>
        <v/>
      </c>
      <c r="G35" s="51" t="str">
        <f>'02'!F34</f>
        <v/>
      </c>
      <c r="H35" s="51" t="str">
        <f>'02'!G34</f>
        <v/>
      </c>
      <c r="I35" s="51" t="str">
        <f>'02'!H34</f>
        <v/>
      </c>
      <c r="J35" s="51" t="str">
        <f>'02'!I34</f>
        <v/>
      </c>
      <c r="K35" s="51" t="str">
        <f>'02'!J34</f>
        <v/>
      </c>
      <c r="L35" s="51" t="str">
        <f>'02'!K34</f>
        <v/>
      </c>
      <c r="M35" s="51" t="str">
        <f>'02'!L34</f>
        <v/>
      </c>
      <c r="N35" s="51" t="str">
        <f>'02'!M34</f>
        <v/>
      </c>
      <c r="O35" s="52" t="str">
        <f>'02'!N34</f>
        <v/>
      </c>
      <c r="P35" s="52" t="str">
        <f>'02'!O34</f>
        <v/>
      </c>
      <c r="Q35" s="52" t="str">
        <f>'02'!P34</f>
        <v/>
      </c>
      <c r="R35" s="52" t="str">
        <f>'02'!Q34</f>
        <v/>
      </c>
      <c r="S35" s="51" t="str">
        <f>'02'!R34</f>
        <v/>
      </c>
      <c r="T35" s="57" t="str">
        <f>'02'!S34</f>
        <v/>
      </c>
      <c r="U35" s="308" t="str">
        <f>'02'!AM34</f>
        <v/>
      </c>
      <c r="V35" s="141"/>
      <c r="W35" s="141"/>
      <c r="X35" s="141"/>
    </row>
    <row r="36" spans="1:24" s="26" customFormat="1" ht="15.95" customHeight="1">
      <c r="A36" s="141"/>
      <c r="B36" s="51">
        <v>31</v>
      </c>
      <c r="C36" s="24" t="str">
        <f>'03'!B35</f>
        <v/>
      </c>
      <c r="D36" s="208" t="str">
        <f>'03'!C35</f>
        <v/>
      </c>
      <c r="E36" s="51" t="str">
        <f>'02'!D35</f>
        <v/>
      </c>
      <c r="F36" s="51" t="str">
        <f>'02'!E35</f>
        <v/>
      </c>
      <c r="G36" s="51" t="str">
        <f>'02'!F35</f>
        <v/>
      </c>
      <c r="H36" s="51" t="str">
        <f>'02'!G35</f>
        <v/>
      </c>
      <c r="I36" s="51" t="str">
        <f>'02'!H35</f>
        <v/>
      </c>
      <c r="J36" s="51" t="str">
        <f>'02'!I35</f>
        <v/>
      </c>
      <c r="K36" s="51" t="str">
        <f>'02'!J35</f>
        <v/>
      </c>
      <c r="L36" s="51" t="str">
        <f>'02'!K35</f>
        <v/>
      </c>
      <c r="M36" s="51" t="str">
        <f>'02'!L35</f>
        <v/>
      </c>
      <c r="N36" s="51" t="str">
        <f>'02'!M35</f>
        <v/>
      </c>
      <c r="O36" s="52" t="str">
        <f>'02'!N35</f>
        <v/>
      </c>
      <c r="P36" s="52" t="str">
        <f>'02'!O35</f>
        <v/>
      </c>
      <c r="Q36" s="52" t="str">
        <f>'02'!P35</f>
        <v/>
      </c>
      <c r="R36" s="52" t="str">
        <f>'02'!Q35</f>
        <v/>
      </c>
      <c r="S36" s="51" t="str">
        <f>'02'!R35</f>
        <v/>
      </c>
      <c r="T36" s="57" t="str">
        <f>'02'!S35</f>
        <v/>
      </c>
      <c r="U36" s="308" t="str">
        <f>'02'!AM35</f>
        <v/>
      </c>
      <c r="V36" s="141"/>
      <c r="W36" s="141"/>
      <c r="X36" s="141"/>
    </row>
    <row r="37" spans="1:24" s="26" customFormat="1" ht="15.95" customHeight="1">
      <c r="A37" s="141"/>
      <c r="B37" s="51">
        <v>32</v>
      </c>
      <c r="C37" s="24" t="str">
        <f>'03'!B36</f>
        <v/>
      </c>
      <c r="D37" s="208" t="str">
        <f>'03'!C36</f>
        <v/>
      </c>
      <c r="E37" s="51" t="str">
        <f>'02'!D36</f>
        <v/>
      </c>
      <c r="F37" s="51" t="str">
        <f>'02'!E36</f>
        <v/>
      </c>
      <c r="G37" s="51" t="str">
        <f>'02'!F36</f>
        <v/>
      </c>
      <c r="H37" s="51" t="str">
        <f>'02'!G36</f>
        <v/>
      </c>
      <c r="I37" s="51" t="str">
        <f>'02'!H36</f>
        <v/>
      </c>
      <c r="J37" s="51" t="str">
        <f>'02'!I36</f>
        <v/>
      </c>
      <c r="K37" s="51" t="str">
        <f>'02'!J36</f>
        <v/>
      </c>
      <c r="L37" s="51" t="str">
        <f>'02'!K36</f>
        <v/>
      </c>
      <c r="M37" s="51" t="str">
        <f>'02'!L36</f>
        <v/>
      </c>
      <c r="N37" s="51" t="str">
        <f>'02'!M36</f>
        <v/>
      </c>
      <c r="O37" s="52" t="str">
        <f>'02'!N36</f>
        <v/>
      </c>
      <c r="P37" s="52" t="str">
        <f>'02'!O36</f>
        <v/>
      </c>
      <c r="Q37" s="52" t="str">
        <f>'02'!P36</f>
        <v/>
      </c>
      <c r="R37" s="52" t="str">
        <f>'02'!Q36</f>
        <v/>
      </c>
      <c r="S37" s="51" t="str">
        <f>'02'!R36</f>
        <v/>
      </c>
      <c r="T37" s="57" t="str">
        <f>'02'!S36</f>
        <v/>
      </c>
      <c r="U37" s="308" t="str">
        <f>'02'!AM36</f>
        <v/>
      </c>
      <c r="V37" s="141"/>
      <c r="W37" s="141"/>
      <c r="X37" s="141"/>
    </row>
    <row r="38" spans="1:24" s="26" customFormat="1" ht="15.95" customHeight="1">
      <c r="A38" s="141"/>
      <c r="B38" s="51">
        <v>33</v>
      </c>
      <c r="C38" s="24" t="str">
        <f>'03'!B37</f>
        <v/>
      </c>
      <c r="D38" s="208" t="str">
        <f>'03'!C37</f>
        <v/>
      </c>
      <c r="E38" s="51" t="str">
        <f>'02'!D37</f>
        <v/>
      </c>
      <c r="F38" s="51" t="str">
        <f>'02'!E37</f>
        <v/>
      </c>
      <c r="G38" s="51" t="str">
        <f>'02'!F37</f>
        <v/>
      </c>
      <c r="H38" s="51" t="str">
        <f>'02'!G37</f>
        <v/>
      </c>
      <c r="I38" s="51" t="str">
        <f>'02'!H37</f>
        <v/>
      </c>
      <c r="J38" s="51" t="str">
        <f>'02'!I37</f>
        <v/>
      </c>
      <c r="K38" s="51" t="str">
        <f>'02'!J37</f>
        <v/>
      </c>
      <c r="L38" s="51" t="str">
        <f>'02'!K37</f>
        <v/>
      </c>
      <c r="M38" s="51" t="str">
        <f>'02'!L37</f>
        <v/>
      </c>
      <c r="N38" s="51" t="str">
        <f>'02'!M37</f>
        <v/>
      </c>
      <c r="O38" s="52" t="str">
        <f>'02'!N37</f>
        <v/>
      </c>
      <c r="P38" s="52" t="str">
        <f>'02'!O37</f>
        <v/>
      </c>
      <c r="Q38" s="52" t="str">
        <f>'02'!P37</f>
        <v/>
      </c>
      <c r="R38" s="52" t="str">
        <f>'02'!Q37</f>
        <v/>
      </c>
      <c r="S38" s="51" t="str">
        <f>'02'!R37</f>
        <v/>
      </c>
      <c r="T38" s="57" t="str">
        <f>'02'!S37</f>
        <v/>
      </c>
      <c r="U38" s="308" t="str">
        <f>'02'!AM37</f>
        <v/>
      </c>
      <c r="V38" s="141"/>
      <c r="W38" s="141"/>
      <c r="X38" s="141"/>
    </row>
    <row r="39" spans="1:24" s="26" customFormat="1" ht="15.95" customHeight="1">
      <c r="A39" s="141"/>
      <c r="B39" s="51">
        <v>34</v>
      </c>
      <c r="C39" s="24" t="str">
        <f>'03'!B38</f>
        <v/>
      </c>
      <c r="D39" s="208" t="str">
        <f>'03'!C38</f>
        <v/>
      </c>
      <c r="E39" s="51" t="str">
        <f>'02'!D38</f>
        <v/>
      </c>
      <c r="F39" s="51" t="str">
        <f>'02'!E38</f>
        <v/>
      </c>
      <c r="G39" s="51" t="str">
        <f>'02'!F38</f>
        <v/>
      </c>
      <c r="H39" s="51" t="str">
        <f>'02'!G38</f>
        <v/>
      </c>
      <c r="I39" s="51" t="str">
        <f>'02'!H38</f>
        <v/>
      </c>
      <c r="J39" s="51" t="str">
        <f>'02'!I38</f>
        <v/>
      </c>
      <c r="K39" s="51" t="str">
        <f>'02'!J38</f>
        <v/>
      </c>
      <c r="L39" s="51" t="str">
        <f>'02'!K38</f>
        <v/>
      </c>
      <c r="M39" s="51" t="str">
        <f>'02'!L38</f>
        <v/>
      </c>
      <c r="N39" s="51" t="str">
        <f>'02'!M38</f>
        <v/>
      </c>
      <c r="O39" s="52" t="str">
        <f>'02'!N38</f>
        <v/>
      </c>
      <c r="P39" s="52" t="str">
        <f>'02'!O38</f>
        <v/>
      </c>
      <c r="Q39" s="52" t="str">
        <f>'02'!P38</f>
        <v/>
      </c>
      <c r="R39" s="52" t="str">
        <f>'02'!Q38</f>
        <v/>
      </c>
      <c r="S39" s="51" t="str">
        <f>'02'!R38</f>
        <v/>
      </c>
      <c r="T39" s="57" t="str">
        <f>'02'!S38</f>
        <v/>
      </c>
      <c r="U39" s="308" t="str">
        <f>'02'!AM38</f>
        <v/>
      </c>
      <c r="V39" s="141"/>
      <c r="W39" s="141"/>
      <c r="X39" s="141"/>
    </row>
    <row r="40" spans="1:24" s="26" customFormat="1" ht="15.95" customHeight="1">
      <c r="A40" s="141"/>
      <c r="B40" s="51">
        <v>35</v>
      </c>
      <c r="C40" s="24" t="str">
        <f>'03'!B39</f>
        <v/>
      </c>
      <c r="D40" s="208" t="str">
        <f>'03'!C39</f>
        <v/>
      </c>
      <c r="E40" s="51" t="str">
        <f>'02'!D39</f>
        <v/>
      </c>
      <c r="F40" s="51" t="str">
        <f>'02'!E39</f>
        <v/>
      </c>
      <c r="G40" s="51" t="str">
        <f>'02'!F39</f>
        <v/>
      </c>
      <c r="H40" s="51" t="str">
        <f>'02'!G39</f>
        <v/>
      </c>
      <c r="I40" s="51" t="str">
        <f>'02'!H39</f>
        <v/>
      </c>
      <c r="J40" s="51" t="str">
        <f>'02'!I39</f>
        <v/>
      </c>
      <c r="K40" s="51" t="str">
        <f>'02'!J39</f>
        <v/>
      </c>
      <c r="L40" s="51" t="str">
        <f>'02'!K39</f>
        <v/>
      </c>
      <c r="M40" s="51" t="str">
        <f>'02'!L39</f>
        <v/>
      </c>
      <c r="N40" s="51" t="str">
        <f>'02'!M39</f>
        <v/>
      </c>
      <c r="O40" s="52" t="str">
        <f>'02'!N39</f>
        <v/>
      </c>
      <c r="P40" s="52" t="str">
        <f>'02'!O39</f>
        <v/>
      </c>
      <c r="Q40" s="52" t="str">
        <f>'02'!P39</f>
        <v/>
      </c>
      <c r="R40" s="52" t="str">
        <f>'02'!Q39</f>
        <v/>
      </c>
      <c r="S40" s="51" t="str">
        <f>'02'!R39</f>
        <v/>
      </c>
      <c r="T40" s="57" t="str">
        <f>'02'!S39</f>
        <v/>
      </c>
      <c r="U40" s="308" t="str">
        <f>'02'!AM39</f>
        <v/>
      </c>
      <c r="V40" s="141"/>
      <c r="W40" s="141"/>
      <c r="X40" s="141"/>
    </row>
    <row r="41" spans="1:24" s="26" customFormat="1" ht="15.95" customHeight="1">
      <c r="A41" s="141"/>
      <c r="B41" s="51">
        <v>36</v>
      </c>
      <c r="C41" s="24" t="str">
        <f>'03'!B40</f>
        <v/>
      </c>
      <c r="D41" s="208" t="str">
        <f>'03'!C40</f>
        <v/>
      </c>
      <c r="E41" s="51" t="str">
        <f>'02'!D40</f>
        <v/>
      </c>
      <c r="F41" s="51" t="str">
        <f>'02'!E40</f>
        <v/>
      </c>
      <c r="G41" s="51" t="str">
        <f>'02'!F40</f>
        <v/>
      </c>
      <c r="H41" s="51" t="str">
        <f>'02'!G40</f>
        <v/>
      </c>
      <c r="I41" s="51" t="str">
        <f>'02'!H40</f>
        <v/>
      </c>
      <c r="J41" s="51" t="str">
        <f>'02'!I40</f>
        <v/>
      </c>
      <c r="K41" s="51" t="str">
        <f>'02'!J40</f>
        <v/>
      </c>
      <c r="L41" s="51" t="str">
        <f>'02'!K40</f>
        <v/>
      </c>
      <c r="M41" s="51" t="str">
        <f>'02'!L40</f>
        <v/>
      </c>
      <c r="N41" s="51" t="str">
        <f>'02'!M40</f>
        <v/>
      </c>
      <c r="O41" s="52" t="str">
        <f>'02'!N40</f>
        <v/>
      </c>
      <c r="P41" s="52" t="str">
        <f>'02'!O40</f>
        <v/>
      </c>
      <c r="Q41" s="52" t="str">
        <f>'02'!P40</f>
        <v/>
      </c>
      <c r="R41" s="52" t="str">
        <f>'02'!Q40</f>
        <v/>
      </c>
      <c r="S41" s="51" t="str">
        <f>'02'!R40</f>
        <v/>
      </c>
      <c r="T41" s="57" t="str">
        <f>'02'!S40</f>
        <v/>
      </c>
      <c r="U41" s="308" t="str">
        <f>'02'!AM40</f>
        <v/>
      </c>
      <c r="V41" s="141"/>
      <c r="W41" s="141"/>
      <c r="X41" s="141"/>
    </row>
    <row r="42" spans="1:24" s="26" customFormat="1" ht="15.95" customHeight="1">
      <c r="A42" s="141"/>
      <c r="B42" s="51">
        <v>37</v>
      </c>
      <c r="C42" s="24" t="str">
        <f>'03'!B41</f>
        <v/>
      </c>
      <c r="D42" s="208" t="str">
        <f>'03'!C41</f>
        <v/>
      </c>
      <c r="E42" s="51" t="str">
        <f>'02'!D41</f>
        <v/>
      </c>
      <c r="F42" s="51" t="str">
        <f>'02'!E41</f>
        <v/>
      </c>
      <c r="G42" s="51" t="str">
        <f>'02'!F41</f>
        <v/>
      </c>
      <c r="H42" s="51" t="str">
        <f>'02'!G41</f>
        <v/>
      </c>
      <c r="I42" s="51" t="str">
        <f>'02'!H41</f>
        <v/>
      </c>
      <c r="J42" s="51" t="str">
        <f>'02'!I41</f>
        <v/>
      </c>
      <c r="K42" s="51" t="str">
        <f>'02'!J41</f>
        <v/>
      </c>
      <c r="L42" s="51" t="str">
        <f>'02'!K41</f>
        <v/>
      </c>
      <c r="M42" s="51" t="str">
        <f>'02'!L41</f>
        <v/>
      </c>
      <c r="N42" s="51" t="str">
        <f>'02'!M41</f>
        <v/>
      </c>
      <c r="O42" s="52" t="str">
        <f>'02'!N41</f>
        <v/>
      </c>
      <c r="P42" s="52" t="str">
        <f>'02'!O41</f>
        <v/>
      </c>
      <c r="Q42" s="52" t="str">
        <f>'02'!P41</f>
        <v/>
      </c>
      <c r="R42" s="52" t="str">
        <f>'02'!Q41</f>
        <v/>
      </c>
      <c r="S42" s="51" t="str">
        <f>'02'!R41</f>
        <v/>
      </c>
      <c r="T42" s="57" t="str">
        <f>'02'!S41</f>
        <v/>
      </c>
      <c r="U42" s="308" t="str">
        <f>'02'!AM41</f>
        <v/>
      </c>
      <c r="V42" s="141"/>
      <c r="W42" s="141"/>
      <c r="X42" s="141"/>
    </row>
    <row r="43" spans="1:24" s="26" customFormat="1" ht="15.95" customHeight="1">
      <c r="A43" s="141"/>
      <c r="B43" s="51">
        <v>38</v>
      </c>
      <c r="C43" s="24" t="str">
        <f>'03'!B42</f>
        <v/>
      </c>
      <c r="D43" s="208" t="str">
        <f>'03'!C42</f>
        <v/>
      </c>
      <c r="E43" s="51" t="str">
        <f>'02'!D42</f>
        <v/>
      </c>
      <c r="F43" s="51" t="str">
        <f>'02'!E42</f>
        <v/>
      </c>
      <c r="G43" s="51" t="str">
        <f>'02'!F42</f>
        <v/>
      </c>
      <c r="H43" s="51" t="str">
        <f>'02'!G42</f>
        <v/>
      </c>
      <c r="I43" s="51" t="str">
        <f>'02'!H42</f>
        <v/>
      </c>
      <c r="J43" s="51" t="str">
        <f>'02'!I42</f>
        <v/>
      </c>
      <c r="K43" s="51" t="str">
        <f>'02'!J42</f>
        <v/>
      </c>
      <c r="L43" s="51" t="str">
        <f>'02'!K42</f>
        <v/>
      </c>
      <c r="M43" s="51" t="str">
        <f>'02'!L42</f>
        <v/>
      </c>
      <c r="N43" s="51" t="str">
        <f>'02'!M42</f>
        <v/>
      </c>
      <c r="O43" s="52" t="str">
        <f>'02'!N42</f>
        <v/>
      </c>
      <c r="P43" s="52" t="str">
        <f>'02'!O42</f>
        <v/>
      </c>
      <c r="Q43" s="52" t="str">
        <f>'02'!P42</f>
        <v/>
      </c>
      <c r="R43" s="52" t="str">
        <f>'02'!Q42</f>
        <v/>
      </c>
      <c r="S43" s="51" t="str">
        <f>'02'!R42</f>
        <v/>
      </c>
      <c r="T43" s="57" t="str">
        <f>'02'!S42</f>
        <v/>
      </c>
      <c r="U43" s="308" t="str">
        <f>'02'!AM42</f>
        <v/>
      </c>
      <c r="V43" s="141"/>
      <c r="W43" s="141"/>
      <c r="X43" s="141"/>
    </row>
    <row r="44" spans="1:24" s="26" customFormat="1" ht="15.95" customHeight="1">
      <c r="A44" s="141"/>
      <c r="B44" s="51">
        <v>39</v>
      </c>
      <c r="C44" s="24" t="str">
        <f>'03'!B43</f>
        <v/>
      </c>
      <c r="D44" s="208" t="str">
        <f>'03'!C43</f>
        <v/>
      </c>
      <c r="E44" s="51" t="str">
        <f>'02'!D43</f>
        <v/>
      </c>
      <c r="F44" s="51" t="str">
        <f>'02'!E43</f>
        <v/>
      </c>
      <c r="G44" s="51" t="str">
        <f>'02'!F43</f>
        <v/>
      </c>
      <c r="H44" s="51" t="str">
        <f>'02'!G43</f>
        <v/>
      </c>
      <c r="I44" s="51" t="str">
        <f>'02'!H43</f>
        <v/>
      </c>
      <c r="J44" s="51" t="str">
        <f>'02'!I43</f>
        <v/>
      </c>
      <c r="K44" s="51" t="str">
        <f>'02'!J43</f>
        <v/>
      </c>
      <c r="L44" s="51" t="str">
        <f>'02'!K43</f>
        <v/>
      </c>
      <c r="M44" s="51" t="str">
        <f>'02'!L43</f>
        <v/>
      </c>
      <c r="N44" s="51" t="str">
        <f>'02'!M43</f>
        <v/>
      </c>
      <c r="O44" s="52" t="str">
        <f>'02'!N43</f>
        <v/>
      </c>
      <c r="P44" s="52" t="str">
        <f>'02'!O43</f>
        <v/>
      </c>
      <c r="Q44" s="52" t="str">
        <f>'02'!P43</f>
        <v/>
      </c>
      <c r="R44" s="52" t="str">
        <f>'02'!Q43</f>
        <v/>
      </c>
      <c r="S44" s="51" t="str">
        <f>'02'!R43</f>
        <v/>
      </c>
      <c r="T44" s="57" t="str">
        <f>'02'!S43</f>
        <v/>
      </c>
      <c r="U44" s="308" t="str">
        <f>'02'!AM43</f>
        <v/>
      </c>
      <c r="V44" s="141"/>
      <c r="W44" s="141"/>
      <c r="X44" s="141"/>
    </row>
    <row r="45" spans="1:24" s="26" customFormat="1" ht="15.95" customHeight="1">
      <c r="A45" s="141"/>
      <c r="B45" s="51">
        <v>40</v>
      </c>
      <c r="C45" s="24" t="str">
        <f>'03'!B44</f>
        <v/>
      </c>
      <c r="D45" s="208" t="str">
        <f>'03'!C44</f>
        <v/>
      </c>
      <c r="E45" s="51" t="str">
        <f>'02'!D44</f>
        <v/>
      </c>
      <c r="F45" s="51" t="str">
        <f>'02'!E44</f>
        <v/>
      </c>
      <c r="G45" s="51" t="str">
        <f>'02'!F44</f>
        <v/>
      </c>
      <c r="H45" s="51" t="str">
        <f>'02'!G44</f>
        <v/>
      </c>
      <c r="I45" s="51" t="str">
        <f>'02'!H44</f>
        <v/>
      </c>
      <c r="J45" s="51" t="str">
        <f>'02'!I44</f>
        <v/>
      </c>
      <c r="K45" s="51" t="str">
        <f>'02'!J44</f>
        <v/>
      </c>
      <c r="L45" s="51" t="str">
        <f>'02'!K44</f>
        <v/>
      </c>
      <c r="M45" s="51" t="str">
        <f>'02'!L44</f>
        <v/>
      </c>
      <c r="N45" s="51" t="str">
        <f>'02'!M44</f>
        <v/>
      </c>
      <c r="O45" s="52" t="str">
        <f>'02'!N44</f>
        <v/>
      </c>
      <c r="P45" s="52" t="str">
        <f>'02'!O44</f>
        <v/>
      </c>
      <c r="Q45" s="52" t="str">
        <f>'02'!P44</f>
        <v/>
      </c>
      <c r="R45" s="52" t="str">
        <f>'02'!Q44</f>
        <v/>
      </c>
      <c r="S45" s="51" t="str">
        <f>'02'!R44</f>
        <v/>
      </c>
      <c r="T45" s="57" t="str">
        <f>'02'!S44</f>
        <v/>
      </c>
      <c r="U45" s="308" t="str">
        <f>'02'!AM44</f>
        <v/>
      </c>
      <c r="V45" s="141"/>
      <c r="W45" s="141"/>
      <c r="X45" s="141"/>
    </row>
    <row r="46" spans="1:24" s="26" customFormat="1" ht="15.95" customHeight="1">
      <c r="A46" s="141"/>
      <c r="B46" s="51">
        <v>41</v>
      </c>
      <c r="C46" s="24" t="str">
        <f>'03'!B45</f>
        <v/>
      </c>
      <c r="D46" s="208" t="str">
        <f>'03'!C45</f>
        <v/>
      </c>
      <c r="E46" s="51" t="str">
        <f>'02'!D45</f>
        <v/>
      </c>
      <c r="F46" s="51" t="str">
        <f>'02'!E45</f>
        <v/>
      </c>
      <c r="G46" s="51" t="str">
        <f>'02'!F45</f>
        <v/>
      </c>
      <c r="H46" s="51" t="str">
        <f>'02'!G45</f>
        <v/>
      </c>
      <c r="I46" s="51" t="str">
        <f>'02'!H45</f>
        <v/>
      </c>
      <c r="J46" s="51" t="str">
        <f>'02'!I45</f>
        <v/>
      </c>
      <c r="K46" s="51" t="str">
        <f>'02'!J45</f>
        <v/>
      </c>
      <c r="L46" s="51" t="str">
        <f>'02'!K45</f>
        <v/>
      </c>
      <c r="M46" s="51" t="str">
        <f>'02'!L45</f>
        <v/>
      </c>
      <c r="N46" s="51" t="str">
        <f>'02'!M45</f>
        <v/>
      </c>
      <c r="O46" s="52" t="str">
        <f>'02'!N45</f>
        <v/>
      </c>
      <c r="P46" s="52" t="str">
        <f>'02'!O45</f>
        <v/>
      </c>
      <c r="Q46" s="52" t="str">
        <f>'02'!P45</f>
        <v/>
      </c>
      <c r="R46" s="52" t="str">
        <f>'02'!Q45</f>
        <v/>
      </c>
      <c r="S46" s="51" t="str">
        <f>'02'!R45</f>
        <v/>
      </c>
      <c r="T46" s="57" t="str">
        <f>'02'!S45</f>
        <v/>
      </c>
      <c r="U46" s="308" t="str">
        <f>'02'!AM45</f>
        <v/>
      </c>
      <c r="V46" s="141"/>
      <c r="W46" s="141"/>
      <c r="X46" s="141"/>
    </row>
    <row r="47" spans="1:24" s="26" customFormat="1" ht="15.95" customHeight="1">
      <c r="A47" s="141"/>
      <c r="B47" s="51">
        <v>42</v>
      </c>
      <c r="C47" s="24" t="str">
        <f>'03'!B46</f>
        <v/>
      </c>
      <c r="D47" s="208" t="str">
        <f>'03'!C46</f>
        <v/>
      </c>
      <c r="E47" s="51" t="str">
        <f>'02'!D46</f>
        <v/>
      </c>
      <c r="F47" s="51" t="str">
        <f>'02'!E46</f>
        <v/>
      </c>
      <c r="G47" s="51" t="str">
        <f>'02'!F46</f>
        <v/>
      </c>
      <c r="H47" s="51" t="str">
        <f>'02'!G46</f>
        <v/>
      </c>
      <c r="I47" s="51" t="str">
        <f>'02'!H46</f>
        <v/>
      </c>
      <c r="J47" s="51" t="str">
        <f>'02'!I46</f>
        <v/>
      </c>
      <c r="K47" s="51" t="str">
        <f>'02'!J46</f>
        <v/>
      </c>
      <c r="L47" s="51" t="str">
        <f>'02'!K46</f>
        <v/>
      </c>
      <c r="M47" s="51" t="str">
        <f>'02'!L46</f>
        <v/>
      </c>
      <c r="N47" s="51" t="str">
        <f>'02'!M46</f>
        <v/>
      </c>
      <c r="O47" s="52" t="str">
        <f>'02'!N46</f>
        <v/>
      </c>
      <c r="P47" s="52" t="str">
        <f>'02'!O46</f>
        <v/>
      </c>
      <c r="Q47" s="52" t="str">
        <f>'02'!P46</f>
        <v/>
      </c>
      <c r="R47" s="52" t="str">
        <f>'02'!Q46</f>
        <v/>
      </c>
      <c r="S47" s="51" t="str">
        <f>'02'!R46</f>
        <v/>
      </c>
      <c r="T47" s="57" t="str">
        <f>'02'!S46</f>
        <v/>
      </c>
      <c r="U47" s="308" t="str">
        <f>'02'!AM46</f>
        <v/>
      </c>
      <c r="V47" s="141"/>
      <c r="W47" s="141"/>
      <c r="X47" s="141"/>
    </row>
    <row r="48" spans="1:24" s="26" customFormat="1" ht="15.95" customHeight="1">
      <c r="A48" s="141"/>
      <c r="B48" s="51">
        <v>43</v>
      </c>
      <c r="C48" s="24" t="str">
        <f>'03'!B47</f>
        <v/>
      </c>
      <c r="D48" s="208" t="str">
        <f>'03'!C47</f>
        <v/>
      </c>
      <c r="E48" s="51" t="str">
        <f>'02'!D47</f>
        <v/>
      </c>
      <c r="F48" s="51" t="str">
        <f>'02'!E47</f>
        <v/>
      </c>
      <c r="G48" s="51" t="str">
        <f>'02'!F47</f>
        <v/>
      </c>
      <c r="H48" s="51" t="str">
        <f>'02'!G47</f>
        <v/>
      </c>
      <c r="I48" s="51" t="str">
        <f>'02'!H47</f>
        <v/>
      </c>
      <c r="J48" s="51" t="str">
        <f>'02'!I47</f>
        <v/>
      </c>
      <c r="K48" s="51" t="str">
        <f>'02'!J47</f>
        <v/>
      </c>
      <c r="L48" s="51" t="str">
        <f>'02'!K47</f>
        <v/>
      </c>
      <c r="M48" s="51" t="str">
        <f>'02'!L47</f>
        <v/>
      </c>
      <c r="N48" s="51" t="str">
        <f>'02'!M47</f>
        <v/>
      </c>
      <c r="O48" s="52" t="str">
        <f>'02'!N47</f>
        <v/>
      </c>
      <c r="P48" s="52" t="str">
        <f>'02'!O47</f>
        <v/>
      </c>
      <c r="Q48" s="52" t="str">
        <f>'02'!P47</f>
        <v/>
      </c>
      <c r="R48" s="52" t="str">
        <f>'02'!Q47</f>
        <v/>
      </c>
      <c r="S48" s="51" t="str">
        <f>'02'!R47</f>
        <v/>
      </c>
      <c r="T48" s="57" t="str">
        <f>'02'!S47</f>
        <v/>
      </c>
      <c r="U48" s="308" t="str">
        <f>'02'!AM47</f>
        <v/>
      </c>
      <c r="V48" s="141"/>
      <c r="W48" s="141"/>
      <c r="X48" s="141"/>
    </row>
    <row r="49" spans="1:24" s="26" customFormat="1" ht="15.95" customHeight="1">
      <c r="A49" s="141"/>
      <c r="B49" s="51">
        <v>44</v>
      </c>
      <c r="C49" s="24" t="str">
        <f>'03'!B48</f>
        <v/>
      </c>
      <c r="D49" s="208" t="str">
        <f>'03'!C48</f>
        <v/>
      </c>
      <c r="E49" s="51" t="str">
        <f>'02'!D48</f>
        <v/>
      </c>
      <c r="F49" s="51" t="str">
        <f>'02'!E48</f>
        <v/>
      </c>
      <c r="G49" s="51" t="str">
        <f>'02'!F48</f>
        <v/>
      </c>
      <c r="H49" s="51" t="str">
        <f>'02'!G48</f>
        <v/>
      </c>
      <c r="I49" s="51" t="str">
        <f>'02'!H48</f>
        <v/>
      </c>
      <c r="J49" s="51" t="str">
        <f>'02'!I48</f>
        <v/>
      </c>
      <c r="K49" s="51" t="str">
        <f>'02'!J48</f>
        <v/>
      </c>
      <c r="L49" s="51" t="str">
        <f>'02'!K48</f>
        <v/>
      </c>
      <c r="M49" s="51" t="str">
        <f>'02'!L48</f>
        <v/>
      </c>
      <c r="N49" s="51" t="str">
        <f>'02'!M48</f>
        <v/>
      </c>
      <c r="O49" s="52" t="str">
        <f>'02'!N48</f>
        <v/>
      </c>
      <c r="P49" s="52" t="str">
        <f>'02'!O48</f>
        <v/>
      </c>
      <c r="Q49" s="52" t="str">
        <f>'02'!P48</f>
        <v/>
      </c>
      <c r="R49" s="52" t="str">
        <f>'02'!Q48</f>
        <v/>
      </c>
      <c r="S49" s="51" t="str">
        <f>'02'!R48</f>
        <v/>
      </c>
      <c r="T49" s="57" t="str">
        <f>'02'!S48</f>
        <v/>
      </c>
      <c r="U49" s="308" t="str">
        <f>'02'!AM48</f>
        <v/>
      </c>
      <c r="V49" s="141"/>
      <c r="W49" s="141"/>
      <c r="X49" s="141"/>
    </row>
    <row r="50" spans="1:24" s="26" customFormat="1" ht="15.95" customHeight="1">
      <c r="A50" s="141"/>
      <c r="B50" s="51">
        <v>45</v>
      </c>
      <c r="C50" s="24" t="str">
        <f>'03'!B49</f>
        <v/>
      </c>
      <c r="D50" s="208" t="str">
        <f>'03'!C49</f>
        <v/>
      </c>
      <c r="E50" s="51" t="str">
        <f>'02'!D49</f>
        <v/>
      </c>
      <c r="F50" s="51" t="str">
        <f>'02'!E49</f>
        <v/>
      </c>
      <c r="G50" s="51" t="str">
        <f>'02'!F49</f>
        <v/>
      </c>
      <c r="H50" s="51" t="str">
        <f>'02'!G49</f>
        <v/>
      </c>
      <c r="I50" s="51" t="str">
        <f>'02'!H49</f>
        <v/>
      </c>
      <c r="J50" s="51" t="str">
        <f>'02'!I49</f>
        <v/>
      </c>
      <c r="K50" s="51" t="str">
        <f>'02'!J49</f>
        <v/>
      </c>
      <c r="L50" s="51" t="str">
        <f>'02'!K49</f>
        <v/>
      </c>
      <c r="M50" s="51" t="str">
        <f>'02'!L49</f>
        <v/>
      </c>
      <c r="N50" s="51" t="str">
        <f>'02'!M49</f>
        <v/>
      </c>
      <c r="O50" s="52" t="str">
        <f>'02'!N49</f>
        <v/>
      </c>
      <c r="P50" s="52" t="str">
        <f>'02'!O49</f>
        <v/>
      </c>
      <c r="Q50" s="52" t="str">
        <f>'02'!P49</f>
        <v/>
      </c>
      <c r="R50" s="52" t="str">
        <f>'02'!Q49</f>
        <v/>
      </c>
      <c r="S50" s="51" t="str">
        <f>'02'!R49</f>
        <v/>
      </c>
      <c r="T50" s="57" t="str">
        <f>'02'!S49</f>
        <v/>
      </c>
      <c r="U50" s="308" t="str">
        <f>'02'!AM49</f>
        <v/>
      </c>
      <c r="V50" s="141"/>
      <c r="W50" s="141"/>
      <c r="X50" s="141"/>
    </row>
    <row r="51" spans="1:24" s="26" customFormat="1" ht="15.95" customHeight="1">
      <c r="A51" s="141"/>
      <c r="B51" s="51">
        <v>46</v>
      </c>
      <c r="C51" s="24" t="str">
        <f>'03'!B50</f>
        <v/>
      </c>
      <c r="D51" s="208" t="str">
        <f>'03'!C50</f>
        <v/>
      </c>
      <c r="E51" s="51" t="str">
        <f>'02'!D50</f>
        <v/>
      </c>
      <c r="F51" s="51" t="str">
        <f>'02'!E50</f>
        <v/>
      </c>
      <c r="G51" s="51" t="str">
        <f>'02'!F50</f>
        <v/>
      </c>
      <c r="H51" s="51" t="str">
        <f>'02'!G50</f>
        <v/>
      </c>
      <c r="I51" s="51" t="str">
        <f>'02'!H50</f>
        <v/>
      </c>
      <c r="J51" s="51" t="str">
        <f>'02'!I50</f>
        <v/>
      </c>
      <c r="K51" s="51" t="str">
        <f>'02'!J50</f>
        <v/>
      </c>
      <c r="L51" s="51" t="str">
        <f>'02'!K50</f>
        <v/>
      </c>
      <c r="M51" s="51" t="str">
        <f>'02'!L50</f>
        <v/>
      </c>
      <c r="N51" s="51" t="str">
        <f>'02'!M50</f>
        <v/>
      </c>
      <c r="O51" s="52" t="str">
        <f>'02'!N50</f>
        <v/>
      </c>
      <c r="P51" s="52" t="str">
        <f>'02'!O50</f>
        <v/>
      </c>
      <c r="Q51" s="52" t="str">
        <f>'02'!P50</f>
        <v/>
      </c>
      <c r="R51" s="52" t="str">
        <f>'02'!Q50</f>
        <v/>
      </c>
      <c r="S51" s="51" t="str">
        <f>'02'!R50</f>
        <v/>
      </c>
      <c r="T51" s="57" t="str">
        <f>'02'!S50</f>
        <v/>
      </c>
      <c r="U51" s="308" t="str">
        <f>'02'!AM50</f>
        <v/>
      </c>
      <c r="V51" s="141"/>
      <c r="W51" s="141"/>
      <c r="X51" s="141"/>
    </row>
    <row r="52" spans="1:24" s="26" customFormat="1" ht="15.95" customHeight="1">
      <c r="A52" s="141"/>
      <c r="B52" s="51">
        <v>47</v>
      </c>
      <c r="C52" s="24" t="str">
        <f>'03'!B51</f>
        <v/>
      </c>
      <c r="D52" s="208" t="str">
        <f>'03'!C51</f>
        <v/>
      </c>
      <c r="E52" s="51" t="str">
        <f>'02'!D51</f>
        <v/>
      </c>
      <c r="F52" s="51" t="str">
        <f>'02'!E51</f>
        <v/>
      </c>
      <c r="G52" s="51" t="str">
        <f>'02'!F51</f>
        <v/>
      </c>
      <c r="H52" s="51" t="str">
        <f>'02'!G51</f>
        <v/>
      </c>
      <c r="I52" s="51" t="str">
        <f>'02'!H51</f>
        <v/>
      </c>
      <c r="J52" s="51" t="str">
        <f>'02'!I51</f>
        <v/>
      </c>
      <c r="K52" s="51" t="str">
        <f>'02'!J51</f>
        <v/>
      </c>
      <c r="L52" s="51" t="str">
        <f>'02'!K51</f>
        <v/>
      </c>
      <c r="M52" s="51" t="str">
        <f>'02'!L51</f>
        <v/>
      </c>
      <c r="N52" s="51" t="str">
        <f>'02'!M51</f>
        <v/>
      </c>
      <c r="O52" s="52" t="str">
        <f>'02'!N51</f>
        <v/>
      </c>
      <c r="P52" s="52" t="str">
        <f>'02'!O51</f>
        <v/>
      </c>
      <c r="Q52" s="52" t="str">
        <f>'02'!P51</f>
        <v/>
      </c>
      <c r="R52" s="52" t="str">
        <f>'02'!Q51</f>
        <v/>
      </c>
      <c r="S52" s="51" t="str">
        <f>'02'!R51</f>
        <v/>
      </c>
      <c r="T52" s="57" t="str">
        <f>'02'!S51</f>
        <v/>
      </c>
      <c r="U52" s="308" t="str">
        <f>'02'!AM51</f>
        <v/>
      </c>
      <c r="V52" s="141"/>
      <c r="W52" s="141"/>
      <c r="X52" s="141"/>
    </row>
    <row r="53" spans="1:24" s="26" customFormat="1" ht="15.95" customHeight="1">
      <c r="A53" s="141"/>
      <c r="B53" s="51">
        <v>48</v>
      </c>
      <c r="C53" s="24" t="str">
        <f>'03'!B52</f>
        <v/>
      </c>
      <c r="D53" s="208" t="str">
        <f>'03'!C52</f>
        <v/>
      </c>
      <c r="E53" s="51" t="str">
        <f>'02'!D52</f>
        <v/>
      </c>
      <c r="F53" s="51" t="str">
        <f>'02'!E52</f>
        <v/>
      </c>
      <c r="G53" s="51" t="str">
        <f>'02'!F52</f>
        <v/>
      </c>
      <c r="H53" s="51" t="str">
        <f>'02'!G52</f>
        <v/>
      </c>
      <c r="I53" s="51" t="str">
        <f>'02'!H52</f>
        <v/>
      </c>
      <c r="J53" s="51" t="str">
        <f>'02'!I52</f>
        <v/>
      </c>
      <c r="K53" s="51" t="str">
        <f>'02'!J52</f>
        <v/>
      </c>
      <c r="L53" s="51" t="str">
        <f>'02'!K52</f>
        <v/>
      </c>
      <c r="M53" s="51" t="str">
        <f>'02'!L52</f>
        <v/>
      </c>
      <c r="N53" s="51" t="str">
        <f>'02'!M52</f>
        <v/>
      </c>
      <c r="O53" s="52" t="str">
        <f>'02'!N52</f>
        <v/>
      </c>
      <c r="P53" s="52" t="str">
        <f>'02'!O52</f>
        <v/>
      </c>
      <c r="Q53" s="52" t="str">
        <f>'02'!P52</f>
        <v/>
      </c>
      <c r="R53" s="52" t="str">
        <f>'02'!Q52</f>
        <v/>
      </c>
      <c r="S53" s="51" t="str">
        <f>'02'!R52</f>
        <v/>
      </c>
      <c r="T53" s="57" t="str">
        <f>'02'!S52</f>
        <v/>
      </c>
      <c r="U53" s="308" t="str">
        <f>'02'!AM52</f>
        <v/>
      </c>
      <c r="V53" s="141"/>
      <c r="W53" s="141"/>
      <c r="X53" s="141"/>
    </row>
    <row r="54" spans="1:24" s="26" customFormat="1" ht="15.95" customHeight="1">
      <c r="A54" s="141"/>
      <c r="B54" s="51">
        <v>49</v>
      </c>
      <c r="C54" s="24" t="str">
        <f>'03'!B53</f>
        <v/>
      </c>
      <c r="D54" s="208" t="str">
        <f>'03'!C53</f>
        <v/>
      </c>
      <c r="E54" s="51" t="str">
        <f>'02'!D53</f>
        <v/>
      </c>
      <c r="F54" s="51" t="str">
        <f>'02'!E53</f>
        <v/>
      </c>
      <c r="G54" s="51" t="str">
        <f>'02'!F53</f>
        <v/>
      </c>
      <c r="H54" s="51" t="str">
        <f>'02'!G53</f>
        <v/>
      </c>
      <c r="I54" s="51" t="str">
        <f>'02'!H53</f>
        <v/>
      </c>
      <c r="J54" s="51" t="str">
        <f>'02'!I53</f>
        <v/>
      </c>
      <c r="K54" s="51" t="str">
        <f>'02'!J53</f>
        <v/>
      </c>
      <c r="L54" s="51" t="str">
        <f>'02'!K53</f>
        <v/>
      </c>
      <c r="M54" s="51" t="str">
        <f>'02'!L53</f>
        <v/>
      </c>
      <c r="N54" s="51" t="str">
        <f>'02'!M53</f>
        <v/>
      </c>
      <c r="O54" s="52" t="str">
        <f>'02'!N53</f>
        <v/>
      </c>
      <c r="P54" s="52" t="str">
        <f>'02'!O53</f>
        <v/>
      </c>
      <c r="Q54" s="52" t="str">
        <f>'02'!P53</f>
        <v/>
      </c>
      <c r="R54" s="52" t="str">
        <f>'02'!Q53</f>
        <v/>
      </c>
      <c r="S54" s="51" t="str">
        <f>'02'!R53</f>
        <v/>
      </c>
      <c r="T54" s="57" t="str">
        <f>'02'!S53</f>
        <v/>
      </c>
      <c r="U54" s="308" t="str">
        <f>'02'!AM53</f>
        <v/>
      </c>
      <c r="V54" s="141"/>
      <c r="W54" s="141"/>
      <c r="X54" s="141"/>
    </row>
    <row r="55" spans="1:24" s="26" customFormat="1" ht="15.95" customHeight="1">
      <c r="A55" s="141"/>
      <c r="B55" s="51">
        <v>50</v>
      </c>
      <c r="C55" s="24" t="str">
        <f>'03'!B54</f>
        <v/>
      </c>
      <c r="D55" s="208" t="str">
        <f>'03'!C54</f>
        <v/>
      </c>
      <c r="E55" s="51" t="str">
        <f>'02'!D54</f>
        <v/>
      </c>
      <c r="F55" s="51" t="str">
        <f>'02'!E54</f>
        <v/>
      </c>
      <c r="G55" s="51" t="str">
        <f>'02'!F54</f>
        <v/>
      </c>
      <c r="H55" s="51" t="str">
        <f>'02'!G54</f>
        <v/>
      </c>
      <c r="I55" s="51" t="str">
        <f>'02'!H54</f>
        <v/>
      </c>
      <c r="J55" s="51" t="str">
        <f>'02'!I54</f>
        <v/>
      </c>
      <c r="K55" s="51" t="str">
        <f>'02'!J54</f>
        <v/>
      </c>
      <c r="L55" s="51" t="str">
        <f>'02'!K54</f>
        <v/>
      </c>
      <c r="M55" s="51" t="str">
        <f>'02'!L54</f>
        <v/>
      </c>
      <c r="N55" s="51" t="str">
        <f>'02'!M54</f>
        <v/>
      </c>
      <c r="O55" s="52" t="str">
        <f>'02'!N54</f>
        <v/>
      </c>
      <c r="P55" s="52" t="str">
        <f>'02'!O54</f>
        <v/>
      </c>
      <c r="Q55" s="52" t="str">
        <f>'02'!P54</f>
        <v/>
      </c>
      <c r="R55" s="52" t="str">
        <f>'02'!Q54</f>
        <v/>
      </c>
      <c r="S55" s="51" t="str">
        <f>'02'!R54</f>
        <v/>
      </c>
      <c r="T55" s="57" t="str">
        <f>'02'!S54</f>
        <v/>
      </c>
      <c r="U55" s="308" t="str">
        <f>'02'!AM54</f>
        <v/>
      </c>
      <c r="V55" s="141"/>
      <c r="W55" s="141"/>
      <c r="X55" s="141"/>
    </row>
    <row r="56" spans="1:24" ht="25.5" customHeight="1">
      <c r="A56" s="140"/>
      <c r="D56" s="58"/>
      <c r="E56" s="20" t="s">
        <v>14</v>
      </c>
      <c r="I56" s="20" t="s">
        <v>15</v>
      </c>
      <c r="U56" s="307"/>
      <c r="V56" s="140"/>
      <c r="W56" s="140"/>
      <c r="X56" s="140"/>
    </row>
    <row r="57" spans="1:24" ht="24.75" customHeight="1">
      <c r="A57" s="140"/>
      <c r="F57" s="59" t="str">
        <f>'03'!F60</f>
        <v>(นางสาวธญานี  บุสดี)</v>
      </c>
      <c r="H57" s="60"/>
      <c r="I57" s="60"/>
      <c r="J57" s="60"/>
      <c r="U57" s="307"/>
      <c r="V57" s="140"/>
      <c r="W57" s="140"/>
      <c r="X57" s="140"/>
    </row>
    <row r="58" spans="1:24" ht="15.75" customHeight="1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0"/>
      <c r="V58" s="140"/>
      <c r="W58" s="140"/>
      <c r="X58" s="140"/>
    </row>
    <row r="59" spans="1:24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0"/>
      <c r="V59" s="140"/>
      <c r="W59" s="140"/>
      <c r="X59" s="140"/>
    </row>
    <row r="60" spans="1:24">
      <c r="A60" s="140"/>
      <c r="B60" s="140"/>
      <c r="C60" s="140"/>
      <c r="D60" s="140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0"/>
      <c r="V60" s="140"/>
      <c r="W60" s="140"/>
      <c r="X60" s="140"/>
    </row>
    <row r="61" spans="1:24">
      <c r="A61" s="140"/>
      <c r="B61" s="140"/>
      <c r="C61" s="140"/>
      <c r="D61" s="140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0"/>
      <c r="V61" s="140"/>
      <c r="W61" s="140"/>
      <c r="X61" s="140"/>
    </row>
    <row r="62" spans="1:24">
      <c r="A62" s="140"/>
      <c r="B62" s="140"/>
      <c r="C62" s="140"/>
      <c r="D62" s="140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0"/>
      <c r="V62" s="140"/>
      <c r="W62" s="140"/>
      <c r="X62" s="140"/>
    </row>
    <row r="63" spans="1:24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1:24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1:24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8.95" customHeight="1">
      <c r="A2" s="140"/>
      <c r="B2" s="541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140"/>
      <c r="W2" s="140"/>
      <c r="X2" s="140"/>
      <c r="Y2" s="140"/>
      <c r="Z2" s="140"/>
    </row>
    <row r="3" spans="1:26" ht="18.95" customHeight="1">
      <c r="A3" s="140"/>
      <c r="B3" s="485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1   โรงเรียนวัดโฆสิตาราม  สำนักงานเขตพื้นที่การศึกษาประถมศึกษาชัยนาท</v>
      </c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140"/>
      <c r="W3" s="140"/>
      <c r="X3" s="140"/>
      <c r="Y3" s="140"/>
      <c r="Z3" s="140"/>
    </row>
    <row r="4" spans="1:26" ht="21.75" customHeight="1">
      <c r="A4" s="140"/>
      <c r="B4" s="504" t="s">
        <v>2</v>
      </c>
      <c r="C4" s="498" t="s">
        <v>17</v>
      </c>
      <c r="D4" s="499"/>
      <c r="E4" s="499"/>
      <c r="F4" s="499"/>
      <c r="G4" s="498" t="s">
        <v>21</v>
      </c>
      <c r="H4" s="499"/>
      <c r="I4" s="499"/>
      <c r="J4" s="499"/>
      <c r="K4" s="499"/>
      <c r="L4" s="499"/>
      <c r="M4" s="499"/>
      <c r="N4" s="499"/>
      <c r="O4" s="500"/>
      <c r="P4" s="546" t="s">
        <v>20</v>
      </c>
      <c r="Q4" s="429"/>
      <c r="R4" s="429"/>
      <c r="S4" s="430"/>
      <c r="T4" s="61" t="s">
        <v>22</v>
      </c>
      <c r="U4" s="61" t="s">
        <v>22</v>
      </c>
      <c r="V4" s="140"/>
      <c r="W4" s="140"/>
      <c r="X4" s="140"/>
      <c r="Y4" s="140"/>
      <c r="Z4" s="140"/>
    </row>
    <row r="5" spans="1:26" ht="23.25" customHeight="1" thickBot="1">
      <c r="A5" s="140"/>
      <c r="B5" s="514"/>
      <c r="C5" s="168" t="s">
        <v>9</v>
      </c>
      <c r="D5" s="168" t="s">
        <v>18</v>
      </c>
      <c r="E5" s="168" t="s">
        <v>19</v>
      </c>
      <c r="F5" s="209" t="s">
        <v>98</v>
      </c>
      <c r="G5" s="169">
        <v>1</v>
      </c>
      <c r="H5" s="169">
        <v>2</v>
      </c>
      <c r="I5" s="169">
        <v>3</v>
      </c>
      <c r="J5" s="169">
        <v>4</v>
      </c>
      <c r="K5" s="169">
        <v>5</v>
      </c>
      <c r="L5" s="169">
        <v>6</v>
      </c>
      <c r="M5" s="169">
        <v>7</v>
      </c>
      <c r="N5" s="169">
        <v>8</v>
      </c>
      <c r="O5" s="169" t="s">
        <v>38</v>
      </c>
      <c r="P5" s="547"/>
      <c r="Q5" s="169" t="s">
        <v>35</v>
      </c>
      <c r="R5" s="169" t="s">
        <v>36</v>
      </c>
      <c r="S5" s="169" t="s">
        <v>38</v>
      </c>
      <c r="T5" s="170" t="s">
        <v>37</v>
      </c>
      <c r="U5" s="171" t="s">
        <v>102</v>
      </c>
      <c r="V5" s="140"/>
      <c r="W5" s="140"/>
      <c r="X5" s="140"/>
      <c r="Y5" s="140"/>
      <c r="Z5" s="140"/>
    </row>
    <row r="6" spans="1:26" s="26" customFormat="1" ht="15.95" customHeight="1">
      <c r="A6" s="141"/>
      <c r="B6" s="52">
        <v>1</v>
      </c>
      <c r="C6" s="52" t="str">
        <f>'02'!T5</f>
        <v/>
      </c>
      <c r="D6" s="52" t="str">
        <f>'02'!U5</f>
        <v/>
      </c>
      <c r="E6" s="52" t="str">
        <f>'02'!V5</f>
        <v/>
      </c>
      <c r="F6" s="210" t="str">
        <f>'02'!W5</f>
        <v/>
      </c>
      <c r="G6" s="212" t="str">
        <f>'02'!X5</f>
        <v/>
      </c>
      <c r="H6" s="52" t="str">
        <f>'02'!Y5</f>
        <v/>
      </c>
      <c r="I6" s="52" t="str">
        <f>'02'!Z5</f>
        <v/>
      </c>
      <c r="J6" s="52" t="str">
        <f>'02'!AA5</f>
        <v/>
      </c>
      <c r="K6" s="52" t="str">
        <f>'02'!AB5</f>
        <v/>
      </c>
      <c r="L6" s="52" t="str">
        <f>'02'!AC5</f>
        <v/>
      </c>
      <c r="M6" s="52" t="str">
        <f>'02'!AD5</f>
        <v/>
      </c>
      <c r="N6" s="52" t="str">
        <f>'02'!AE5</f>
        <v/>
      </c>
      <c r="O6" s="213" t="str">
        <f>'02'!AF5</f>
        <v/>
      </c>
      <c r="P6" s="218" t="str">
        <f>'02'!AG5</f>
        <v/>
      </c>
      <c r="Q6" s="219" t="e">
        <f>'02'!AH5</f>
        <v>#REF!</v>
      </c>
      <c r="R6" s="219" t="e">
        <f>'02'!AI5</f>
        <v>#REF!</v>
      </c>
      <c r="S6" s="220" t="str">
        <f>'02'!AJ5</f>
        <v/>
      </c>
      <c r="T6" s="216" t="str">
        <f>'02'!AK5</f>
        <v/>
      </c>
      <c r="U6" s="38" t="str">
        <f>'02'!AL5</f>
        <v/>
      </c>
      <c r="V6" s="141"/>
      <c r="W6" s="141"/>
      <c r="X6" s="141"/>
      <c r="Y6" s="141"/>
      <c r="Z6" s="141"/>
    </row>
    <row r="7" spans="1:26" s="26" customFormat="1" ht="15.95" customHeight="1">
      <c r="A7" s="141"/>
      <c r="B7" s="51">
        <v>2</v>
      </c>
      <c r="C7" s="51" t="str">
        <f>'02'!T6</f>
        <v/>
      </c>
      <c r="D7" s="51" t="str">
        <f>'02'!U6</f>
        <v/>
      </c>
      <c r="E7" s="51" t="str">
        <f>'02'!V6</f>
        <v/>
      </c>
      <c r="F7" s="211" t="str">
        <f>'02'!W6</f>
        <v/>
      </c>
      <c r="G7" s="214" t="str">
        <f>'02'!X6</f>
        <v/>
      </c>
      <c r="H7" s="51" t="str">
        <f>'02'!Y6</f>
        <v/>
      </c>
      <c r="I7" s="51" t="str">
        <f>'02'!Z6</f>
        <v/>
      </c>
      <c r="J7" s="51" t="str">
        <f>'02'!AA6</f>
        <v/>
      </c>
      <c r="K7" s="51" t="str">
        <f>'02'!AB6</f>
        <v/>
      </c>
      <c r="L7" s="51" t="str">
        <f>'02'!AC6</f>
        <v/>
      </c>
      <c r="M7" s="51" t="str">
        <f>'02'!AD6</f>
        <v/>
      </c>
      <c r="N7" s="51" t="str">
        <f>'02'!AE6</f>
        <v/>
      </c>
      <c r="O7" s="215" t="str">
        <f>'02'!AF6</f>
        <v/>
      </c>
      <c r="P7" s="214" t="str">
        <f>'02'!AG6</f>
        <v/>
      </c>
      <c r="Q7" s="51" t="e">
        <f>'02'!AH6</f>
        <v>#REF!</v>
      </c>
      <c r="R7" s="51" t="e">
        <f>'02'!AI6</f>
        <v>#REF!</v>
      </c>
      <c r="S7" s="215" t="str">
        <f>'02'!AJ6</f>
        <v/>
      </c>
      <c r="T7" s="217" t="str">
        <f>'02'!AK6</f>
        <v/>
      </c>
      <c r="U7" s="65" t="str">
        <f>'02'!AL6</f>
        <v/>
      </c>
      <c r="V7" s="141"/>
      <c r="W7" s="141"/>
      <c r="X7" s="141"/>
      <c r="Y7" s="141"/>
      <c r="Z7" s="141"/>
    </row>
    <row r="8" spans="1:26" s="26" customFormat="1" ht="15.95" customHeight="1">
      <c r="A8" s="141"/>
      <c r="B8" s="51">
        <v>3</v>
      </c>
      <c r="C8" s="51" t="str">
        <f>'02'!T7</f>
        <v/>
      </c>
      <c r="D8" s="51" t="str">
        <f>'02'!U7</f>
        <v/>
      </c>
      <c r="E8" s="51" t="str">
        <f>'02'!V7</f>
        <v/>
      </c>
      <c r="F8" s="211" t="str">
        <f>'02'!W7</f>
        <v/>
      </c>
      <c r="G8" s="214" t="str">
        <f>'02'!X7</f>
        <v/>
      </c>
      <c r="H8" s="51" t="str">
        <f>'02'!Y7</f>
        <v/>
      </c>
      <c r="I8" s="51" t="str">
        <f>'02'!Z7</f>
        <v/>
      </c>
      <c r="J8" s="51" t="str">
        <f>'02'!AA7</f>
        <v/>
      </c>
      <c r="K8" s="51" t="str">
        <f>'02'!AB7</f>
        <v/>
      </c>
      <c r="L8" s="51" t="str">
        <f>'02'!AC7</f>
        <v/>
      </c>
      <c r="M8" s="51" t="str">
        <f>'02'!AD7</f>
        <v/>
      </c>
      <c r="N8" s="51" t="str">
        <f>'02'!AE7</f>
        <v/>
      </c>
      <c r="O8" s="215" t="str">
        <f>'02'!AF7</f>
        <v/>
      </c>
      <c r="P8" s="214" t="str">
        <f>'02'!AG7</f>
        <v/>
      </c>
      <c r="Q8" s="51" t="e">
        <f>'02'!AH7</f>
        <v>#REF!</v>
      </c>
      <c r="R8" s="51" t="e">
        <f>'02'!AI7</f>
        <v>#REF!</v>
      </c>
      <c r="S8" s="215" t="str">
        <f>'02'!AJ7</f>
        <v/>
      </c>
      <c r="T8" s="217" t="str">
        <f>'02'!AK7</f>
        <v/>
      </c>
      <c r="U8" s="65" t="str">
        <f>'02'!AL7</f>
        <v/>
      </c>
      <c r="V8" s="141"/>
      <c r="W8" s="141"/>
      <c r="X8" s="141"/>
      <c r="Y8" s="141"/>
      <c r="Z8" s="141"/>
    </row>
    <row r="9" spans="1:26" s="26" customFormat="1" ht="15.95" customHeight="1">
      <c r="A9" s="141"/>
      <c r="B9" s="51">
        <v>4</v>
      </c>
      <c r="C9" s="51" t="str">
        <f>'02'!T8</f>
        <v/>
      </c>
      <c r="D9" s="51" t="str">
        <f>'02'!U8</f>
        <v/>
      </c>
      <c r="E9" s="51" t="str">
        <f>'02'!V8</f>
        <v/>
      </c>
      <c r="F9" s="211" t="str">
        <f>'02'!W8</f>
        <v/>
      </c>
      <c r="G9" s="214" t="str">
        <f>'02'!X8</f>
        <v/>
      </c>
      <c r="H9" s="51" t="str">
        <f>'02'!Y8</f>
        <v/>
      </c>
      <c r="I9" s="51" t="str">
        <f>'02'!Z8</f>
        <v/>
      </c>
      <c r="J9" s="51" t="str">
        <f>'02'!AA8</f>
        <v/>
      </c>
      <c r="K9" s="51" t="str">
        <f>'02'!AB8</f>
        <v/>
      </c>
      <c r="L9" s="51" t="str">
        <f>'02'!AC8</f>
        <v/>
      </c>
      <c r="M9" s="51" t="str">
        <f>'02'!AD8</f>
        <v/>
      </c>
      <c r="N9" s="51" t="str">
        <f>'02'!AE8</f>
        <v/>
      </c>
      <c r="O9" s="215" t="str">
        <f>'02'!AF8</f>
        <v/>
      </c>
      <c r="P9" s="214" t="str">
        <f>'02'!AG8</f>
        <v/>
      </c>
      <c r="Q9" s="51" t="e">
        <f>'02'!AH8</f>
        <v>#REF!</v>
      </c>
      <c r="R9" s="51" t="e">
        <f>'02'!AI8</f>
        <v>#REF!</v>
      </c>
      <c r="S9" s="215" t="str">
        <f>'02'!AJ8</f>
        <v/>
      </c>
      <c r="T9" s="217" t="str">
        <f>'02'!AK8</f>
        <v/>
      </c>
      <c r="U9" s="65" t="str">
        <f>'02'!AL8</f>
        <v/>
      </c>
      <c r="V9" s="141"/>
      <c r="W9" s="141"/>
      <c r="X9" s="141"/>
      <c r="Y9" s="141"/>
      <c r="Z9" s="141"/>
    </row>
    <row r="10" spans="1:26" s="26" customFormat="1" ht="15.95" customHeight="1">
      <c r="A10" s="141"/>
      <c r="B10" s="51">
        <v>5</v>
      </c>
      <c r="C10" s="51" t="str">
        <f>'02'!T9</f>
        <v/>
      </c>
      <c r="D10" s="51" t="str">
        <f>'02'!U9</f>
        <v/>
      </c>
      <c r="E10" s="51" t="str">
        <f>'02'!V9</f>
        <v/>
      </c>
      <c r="F10" s="211" t="str">
        <f>'02'!W9</f>
        <v/>
      </c>
      <c r="G10" s="214" t="str">
        <f>'02'!X9</f>
        <v/>
      </c>
      <c r="H10" s="51" t="str">
        <f>'02'!Y9</f>
        <v/>
      </c>
      <c r="I10" s="51" t="str">
        <f>'02'!Z9</f>
        <v/>
      </c>
      <c r="J10" s="51" t="str">
        <f>'02'!AA9</f>
        <v/>
      </c>
      <c r="K10" s="51" t="str">
        <f>'02'!AB9</f>
        <v/>
      </c>
      <c r="L10" s="51" t="str">
        <f>'02'!AC9</f>
        <v/>
      </c>
      <c r="M10" s="51" t="str">
        <f>'02'!AD9</f>
        <v/>
      </c>
      <c r="N10" s="51" t="str">
        <f>'02'!AE9</f>
        <v/>
      </c>
      <c r="O10" s="215" t="str">
        <f>'02'!AF9</f>
        <v/>
      </c>
      <c r="P10" s="214" t="str">
        <f>'02'!AG9</f>
        <v/>
      </c>
      <c r="Q10" s="51" t="e">
        <f>'02'!AH9</f>
        <v>#REF!</v>
      </c>
      <c r="R10" s="51" t="e">
        <f>'02'!AI9</f>
        <v>#REF!</v>
      </c>
      <c r="S10" s="215" t="str">
        <f>'02'!AJ9</f>
        <v/>
      </c>
      <c r="T10" s="217" t="str">
        <f>'02'!AK9</f>
        <v/>
      </c>
      <c r="U10" s="65" t="str">
        <f>'02'!AL9</f>
        <v/>
      </c>
      <c r="V10" s="141"/>
      <c r="W10" s="141"/>
      <c r="X10" s="141"/>
      <c r="Y10" s="141"/>
      <c r="Z10" s="141"/>
    </row>
    <row r="11" spans="1:26" s="26" customFormat="1" ht="15.95" customHeight="1">
      <c r="A11" s="141"/>
      <c r="B11" s="51">
        <v>6</v>
      </c>
      <c r="C11" s="51" t="str">
        <f>'02'!T10</f>
        <v/>
      </c>
      <c r="D11" s="51" t="str">
        <f>'02'!U10</f>
        <v/>
      </c>
      <c r="E11" s="51" t="str">
        <f>'02'!V10</f>
        <v/>
      </c>
      <c r="F11" s="211" t="str">
        <f>'02'!W10</f>
        <v/>
      </c>
      <c r="G11" s="214" t="str">
        <f>'02'!X10</f>
        <v/>
      </c>
      <c r="H11" s="51" t="str">
        <f>'02'!Y10</f>
        <v/>
      </c>
      <c r="I11" s="51" t="str">
        <f>'02'!Z10</f>
        <v/>
      </c>
      <c r="J11" s="51" t="str">
        <f>'02'!AA10</f>
        <v/>
      </c>
      <c r="K11" s="51" t="str">
        <f>'02'!AB10</f>
        <v/>
      </c>
      <c r="L11" s="51" t="str">
        <f>'02'!AC10</f>
        <v/>
      </c>
      <c r="M11" s="51" t="str">
        <f>'02'!AD10</f>
        <v/>
      </c>
      <c r="N11" s="51" t="str">
        <f>'02'!AE10</f>
        <v/>
      </c>
      <c r="O11" s="215" t="str">
        <f>'02'!AF10</f>
        <v/>
      </c>
      <c r="P11" s="214" t="str">
        <f>'02'!AG10</f>
        <v/>
      </c>
      <c r="Q11" s="51" t="e">
        <f>'02'!AH10</f>
        <v>#REF!</v>
      </c>
      <c r="R11" s="51" t="e">
        <f>'02'!AI10</f>
        <v>#REF!</v>
      </c>
      <c r="S11" s="215" t="str">
        <f>'02'!AJ10</f>
        <v/>
      </c>
      <c r="T11" s="217" t="str">
        <f>'02'!AK10</f>
        <v/>
      </c>
      <c r="U11" s="65" t="str">
        <f>'02'!AL10</f>
        <v/>
      </c>
      <c r="V11" s="141"/>
      <c r="W11" s="141"/>
      <c r="X11" s="141"/>
      <c r="Y11" s="141"/>
      <c r="Z11" s="141"/>
    </row>
    <row r="12" spans="1:26" s="26" customFormat="1" ht="15.95" customHeight="1">
      <c r="A12" s="141"/>
      <c r="B12" s="51">
        <v>7</v>
      </c>
      <c r="C12" s="51" t="str">
        <f>'02'!T11</f>
        <v/>
      </c>
      <c r="D12" s="51" t="str">
        <f>'02'!U11</f>
        <v/>
      </c>
      <c r="E12" s="51" t="str">
        <f>'02'!V11</f>
        <v/>
      </c>
      <c r="F12" s="211" t="str">
        <f>'02'!W11</f>
        <v/>
      </c>
      <c r="G12" s="214" t="str">
        <f>'02'!X11</f>
        <v/>
      </c>
      <c r="H12" s="51" t="str">
        <f>'02'!Y11</f>
        <v/>
      </c>
      <c r="I12" s="51" t="str">
        <f>'02'!Z11</f>
        <v/>
      </c>
      <c r="J12" s="51" t="str">
        <f>'02'!AA11</f>
        <v/>
      </c>
      <c r="K12" s="51" t="str">
        <f>'02'!AB11</f>
        <v/>
      </c>
      <c r="L12" s="51" t="str">
        <f>'02'!AC11</f>
        <v/>
      </c>
      <c r="M12" s="51" t="str">
        <f>'02'!AD11</f>
        <v/>
      </c>
      <c r="N12" s="51" t="str">
        <f>'02'!AE11</f>
        <v/>
      </c>
      <c r="O12" s="215" t="str">
        <f>'02'!AF11</f>
        <v/>
      </c>
      <c r="P12" s="214" t="str">
        <f>'02'!AG11</f>
        <v/>
      </c>
      <c r="Q12" s="51" t="e">
        <f>'02'!AH11</f>
        <v>#REF!</v>
      </c>
      <c r="R12" s="51" t="e">
        <f>'02'!AI11</f>
        <v>#REF!</v>
      </c>
      <c r="S12" s="215" t="str">
        <f>'02'!AJ11</f>
        <v/>
      </c>
      <c r="T12" s="217" t="str">
        <f>'02'!AK11</f>
        <v/>
      </c>
      <c r="U12" s="65" t="str">
        <f>'02'!AL11</f>
        <v/>
      </c>
      <c r="V12" s="141"/>
      <c r="W12" s="141"/>
      <c r="X12" s="141"/>
      <c r="Y12" s="141"/>
      <c r="Z12" s="141"/>
    </row>
    <row r="13" spans="1:26" s="26" customFormat="1" ht="15.95" customHeight="1">
      <c r="A13" s="141"/>
      <c r="B13" s="51">
        <v>8</v>
      </c>
      <c r="C13" s="51" t="str">
        <f>'02'!T12</f>
        <v/>
      </c>
      <c r="D13" s="51" t="str">
        <f>'02'!U12</f>
        <v/>
      </c>
      <c r="E13" s="51" t="str">
        <f>'02'!V12</f>
        <v/>
      </c>
      <c r="F13" s="211" t="str">
        <f>'02'!W12</f>
        <v/>
      </c>
      <c r="G13" s="214" t="str">
        <f>'02'!X12</f>
        <v/>
      </c>
      <c r="H13" s="51" t="str">
        <f>'02'!Y12</f>
        <v/>
      </c>
      <c r="I13" s="51" t="str">
        <f>'02'!Z12</f>
        <v/>
      </c>
      <c r="J13" s="51" t="str">
        <f>'02'!AA12</f>
        <v/>
      </c>
      <c r="K13" s="51" t="str">
        <f>'02'!AB12</f>
        <v/>
      </c>
      <c r="L13" s="51" t="str">
        <f>'02'!AC12</f>
        <v/>
      </c>
      <c r="M13" s="51" t="str">
        <f>'02'!AD12</f>
        <v/>
      </c>
      <c r="N13" s="51" t="str">
        <f>'02'!AE12</f>
        <v/>
      </c>
      <c r="O13" s="215" t="str">
        <f>'02'!AF12</f>
        <v/>
      </c>
      <c r="P13" s="214" t="str">
        <f>'02'!AG12</f>
        <v/>
      </c>
      <c r="Q13" s="51" t="e">
        <f>'02'!AH12</f>
        <v>#REF!</v>
      </c>
      <c r="R13" s="51" t="e">
        <f>'02'!AI12</f>
        <v>#REF!</v>
      </c>
      <c r="S13" s="215" t="str">
        <f>'02'!AJ12</f>
        <v/>
      </c>
      <c r="T13" s="217" t="str">
        <f>'02'!AK12</f>
        <v/>
      </c>
      <c r="U13" s="65" t="str">
        <f>'02'!AL12</f>
        <v/>
      </c>
      <c r="V13" s="141"/>
      <c r="W13" s="141"/>
      <c r="X13" s="141"/>
      <c r="Y13" s="141"/>
      <c r="Z13" s="141"/>
    </row>
    <row r="14" spans="1:26" s="26" customFormat="1" ht="15.95" customHeight="1">
      <c r="A14" s="141"/>
      <c r="B14" s="51">
        <v>9</v>
      </c>
      <c r="C14" s="51" t="str">
        <f>'02'!T13</f>
        <v/>
      </c>
      <c r="D14" s="51" t="str">
        <f>'02'!U13</f>
        <v/>
      </c>
      <c r="E14" s="51" t="str">
        <f>'02'!V13</f>
        <v/>
      </c>
      <c r="F14" s="211" t="str">
        <f>'02'!W13</f>
        <v/>
      </c>
      <c r="G14" s="214" t="str">
        <f>'02'!X13</f>
        <v/>
      </c>
      <c r="H14" s="51" t="str">
        <f>'02'!Y13</f>
        <v/>
      </c>
      <c r="I14" s="51" t="str">
        <f>'02'!Z13</f>
        <v/>
      </c>
      <c r="J14" s="51" t="str">
        <f>'02'!AA13</f>
        <v/>
      </c>
      <c r="K14" s="51" t="str">
        <f>'02'!AB13</f>
        <v/>
      </c>
      <c r="L14" s="51" t="str">
        <f>'02'!AC13</f>
        <v/>
      </c>
      <c r="M14" s="51" t="str">
        <f>'02'!AD13</f>
        <v/>
      </c>
      <c r="N14" s="51" t="str">
        <f>'02'!AE13</f>
        <v/>
      </c>
      <c r="O14" s="215" t="str">
        <f>'02'!AF13</f>
        <v/>
      </c>
      <c r="P14" s="214" t="str">
        <f>'02'!AG13</f>
        <v/>
      </c>
      <c r="Q14" s="51" t="e">
        <f>'02'!AH13</f>
        <v>#REF!</v>
      </c>
      <c r="R14" s="51" t="e">
        <f>'02'!AI13</f>
        <v>#REF!</v>
      </c>
      <c r="S14" s="215" t="str">
        <f>'02'!AJ13</f>
        <v/>
      </c>
      <c r="T14" s="217" t="str">
        <f>'02'!AK13</f>
        <v/>
      </c>
      <c r="U14" s="65" t="str">
        <f>'02'!AL13</f>
        <v/>
      </c>
      <c r="V14" s="141"/>
      <c r="W14" s="141"/>
      <c r="X14" s="141"/>
      <c r="Y14" s="141"/>
      <c r="Z14" s="141"/>
    </row>
    <row r="15" spans="1:26" s="26" customFormat="1" ht="15.95" customHeight="1">
      <c r="A15" s="141"/>
      <c r="B15" s="51">
        <v>10</v>
      </c>
      <c r="C15" s="51" t="str">
        <f>'02'!T14</f>
        <v/>
      </c>
      <c r="D15" s="51" t="str">
        <f>'02'!U14</f>
        <v/>
      </c>
      <c r="E15" s="51" t="str">
        <f>'02'!V14</f>
        <v/>
      </c>
      <c r="F15" s="211" t="str">
        <f>'02'!W14</f>
        <v/>
      </c>
      <c r="G15" s="214" t="str">
        <f>'02'!X14</f>
        <v/>
      </c>
      <c r="H15" s="51" t="str">
        <f>'02'!Y14</f>
        <v/>
      </c>
      <c r="I15" s="51" t="str">
        <f>'02'!Z14</f>
        <v/>
      </c>
      <c r="J15" s="51" t="str">
        <f>'02'!AA14</f>
        <v/>
      </c>
      <c r="K15" s="51" t="str">
        <f>'02'!AB14</f>
        <v/>
      </c>
      <c r="L15" s="51" t="str">
        <f>'02'!AC14</f>
        <v/>
      </c>
      <c r="M15" s="51" t="str">
        <f>'02'!AD14</f>
        <v/>
      </c>
      <c r="N15" s="51" t="str">
        <f>'02'!AE14</f>
        <v/>
      </c>
      <c r="O15" s="215" t="str">
        <f>'02'!AF14</f>
        <v/>
      </c>
      <c r="P15" s="214" t="str">
        <f>'02'!AG14</f>
        <v/>
      </c>
      <c r="Q15" s="51" t="e">
        <f>'02'!AH14</f>
        <v>#REF!</v>
      </c>
      <c r="R15" s="51" t="e">
        <f>'02'!AI14</f>
        <v>#REF!</v>
      </c>
      <c r="S15" s="215" t="str">
        <f>'02'!AJ14</f>
        <v/>
      </c>
      <c r="T15" s="217" t="str">
        <f>'02'!AK14</f>
        <v/>
      </c>
      <c r="U15" s="65" t="str">
        <f>'02'!AL14</f>
        <v/>
      </c>
      <c r="V15" s="141"/>
      <c r="W15" s="141"/>
      <c r="X15" s="141"/>
      <c r="Y15" s="141"/>
      <c r="Z15" s="141"/>
    </row>
    <row r="16" spans="1:26" s="26" customFormat="1" ht="15.95" customHeight="1">
      <c r="A16" s="141"/>
      <c r="B16" s="51">
        <v>11</v>
      </c>
      <c r="C16" s="51" t="str">
        <f>'02'!T15</f>
        <v/>
      </c>
      <c r="D16" s="51" t="str">
        <f>'02'!U15</f>
        <v/>
      </c>
      <c r="E16" s="51" t="str">
        <f>'02'!V15</f>
        <v/>
      </c>
      <c r="F16" s="211" t="str">
        <f>'02'!W15</f>
        <v/>
      </c>
      <c r="G16" s="214" t="str">
        <f>'02'!X15</f>
        <v/>
      </c>
      <c r="H16" s="51" t="str">
        <f>'02'!Y15</f>
        <v/>
      </c>
      <c r="I16" s="51" t="str">
        <f>'02'!Z15</f>
        <v/>
      </c>
      <c r="J16" s="51" t="str">
        <f>'02'!AA15</f>
        <v/>
      </c>
      <c r="K16" s="51" t="str">
        <f>'02'!AB15</f>
        <v/>
      </c>
      <c r="L16" s="51" t="str">
        <f>'02'!AC15</f>
        <v/>
      </c>
      <c r="M16" s="51" t="str">
        <f>'02'!AD15</f>
        <v/>
      </c>
      <c r="N16" s="51" t="str">
        <f>'02'!AE15</f>
        <v/>
      </c>
      <c r="O16" s="215" t="str">
        <f>'02'!AF15</f>
        <v/>
      </c>
      <c r="P16" s="214" t="str">
        <f>'02'!AG15</f>
        <v/>
      </c>
      <c r="Q16" s="51" t="e">
        <f>'02'!AH15</f>
        <v>#REF!</v>
      </c>
      <c r="R16" s="51" t="e">
        <f>'02'!AI15</f>
        <v>#REF!</v>
      </c>
      <c r="S16" s="215" t="str">
        <f>'02'!AJ15</f>
        <v/>
      </c>
      <c r="T16" s="217" t="str">
        <f>'02'!AK15</f>
        <v/>
      </c>
      <c r="U16" s="65" t="str">
        <f>'02'!AL15</f>
        <v/>
      </c>
      <c r="V16" s="141"/>
      <c r="W16" s="141"/>
      <c r="X16" s="141"/>
      <c r="Y16" s="141"/>
      <c r="Z16" s="141"/>
    </row>
    <row r="17" spans="1:26" s="26" customFormat="1" ht="15.95" customHeight="1">
      <c r="A17" s="141"/>
      <c r="B17" s="51">
        <v>12</v>
      </c>
      <c r="C17" s="51" t="str">
        <f>'02'!T16</f>
        <v/>
      </c>
      <c r="D17" s="51" t="str">
        <f>'02'!U16</f>
        <v/>
      </c>
      <c r="E17" s="51" t="str">
        <f>'02'!V16</f>
        <v/>
      </c>
      <c r="F17" s="211" t="str">
        <f>'02'!W16</f>
        <v/>
      </c>
      <c r="G17" s="214" t="str">
        <f>'02'!X16</f>
        <v/>
      </c>
      <c r="H17" s="51" t="str">
        <f>'02'!Y16</f>
        <v/>
      </c>
      <c r="I17" s="51" t="str">
        <f>'02'!Z16</f>
        <v/>
      </c>
      <c r="J17" s="51" t="str">
        <f>'02'!AA16</f>
        <v/>
      </c>
      <c r="K17" s="51" t="str">
        <f>'02'!AB16</f>
        <v/>
      </c>
      <c r="L17" s="51" t="str">
        <f>'02'!AC16</f>
        <v/>
      </c>
      <c r="M17" s="51" t="str">
        <f>'02'!AD16</f>
        <v/>
      </c>
      <c r="N17" s="51" t="str">
        <f>'02'!AE16</f>
        <v/>
      </c>
      <c r="O17" s="215" t="str">
        <f>'02'!AF16</f>
        <v/>
      </c>
      <c r="P17" s="214" t="str">
        <f>'02'!AG16</f>
        <v/>
      </c>
      <c r="Q17" s="51" t="e">
        <f>'02'!AH16</f>
        <v>#REF!</v>
      </c>
      <c r="R17" s="51" t="e">
        <f>'02'!AI16</f>
        <v>#REF!</v>
      </c>
      <c r="S17" s="215" t="str">
        <f>'02'!AJ16</f>
        <v/>
      </c>
      <c r="T17" s="217" t="str">
        <f>'02'!AK16</f>
        <v/>
      </c>
      <c r="U17" s="65" t="str">
        <f>'02'!AL16</f>
        <v/>
      </c>
      <c r="V17" s="141"/>
      <c r="W17" s="141"/>
      <c r="X17" s="141"/>
      <c r="Y17" s="141"/>
      <c r="Z17" s="141"/>
    </row>
    <row r="18" spans="1:26" s="26" customFormat="1" ht="15.95" customHeight="1">
      <c r="A18" s="141"/>
      <c r="B18" s="51">
        <v>13</v>
      </c>
      <c r="C18" s="51" t="str">
        <f>'02'!T17</f>
        <v/>
      </c>
      <c r="D18" s="51" t="str">
        <f>'02'!U17</f>
        <v/>
      </c>
      <c r="E18" s="51" t="str">
        <f>'02'!V17</f>
        <v/>
      </c>
      <c r="F18" s="211" t="str">
        <f>'02'!W17</f>
        <v/>
      </c>
      <c r="G18" s="214" t="str">
        <f>'02'!X17</f>
        <v/>
      </c>
      <c r="H18" s="51" t="str">
        <f>'02'!Y17</f>
        <v/>
      </c>
      <c r="I18" s="51" t="str">
        <f>'02'!Z17</f>
        <v/>
      </c>
      <c r="J18" s="51" t="str">
        <f>'02'!AA17</f>
        <v/>
      </c>
      <c r="K18" s="51" t="str">
        <f>'02'!AB17</f>
        <v/>
      </c>
      <c r="L18" s="51" t="str">
        <f>'02'!AC17</f>
        <v/>
      </c>
      <c r="M18" s="51" t="str">
        <f>'02'!AD17</f>
        <v/>
      </c>
      <c r="N18" s="51" t="str">
        <f>'02'!AE17</f>
        <v/>
      </c>
      <c r="O18" s="215" t="str">
        <f>'02'!AF17</f>
        <v/>
      </c>
      <c r="P18" s="214" t="str">
        <f>'02'!AG17</f>
        <v/>
      </c>
      <c r="Q18" s="51" t="e">
        <f>'02'!AH17</f>
        <v>#REF!</v>
      </c>
      <c r="R18" s="51" t="e">
        <f>'02'!AI17</f>
        <v>#REF!</v>
      </c>
      <c r="S18" s="215" t="str">
        <f>'02'!AJ17</f>
        <v/>
      </c>
      <c r="T18" s="217" t="str">
        <f>'02'!AK17</f>
        <v/>
      </c>
      <c r="U18" s="65" t="str">
        <f>'02'!AL17</f>
        <v/>
      </c>
      <c r="V18" s="141"/>
      <c r="W18" s="141"/>
      <c r="X18" s="141"/>
      <c r="Y18" s="141"/>
      <c r="Z18" s="141"/>
    </row>
    <row r="19" spans="1:26" s="26" customFormat="1" ht="15.95" customHeight="1">
      <c r="A19" s="141"/>
      <c r="B19" s="51">
        <v>14</v>
      </c>
      <c r="C19" s="51" t="str">
        <f>'02'!T18</f>
        <v/>
      </c>
      <c r="D19" s="51" t="str">
        <f>'02'!U18</f>
        <v/>
      </c>
      <c r="E19" s="51" t="str">
        <f>'02'!V18</f>
        <v/>
      </c>
      <c r="F19" s="211" t="str">
        <f>'02'!W18</f>
        <v/>
      </c>
      <c r="G19" s="214" t="str">
        <f>'02'!X18</f>
        <v/>
      </c>
      <c r="H19" s="51" t="str">
        <f>'02'!Y18</f>
        <v/>
      </c>
      <c r="I19" s="51" t="str">
        <f>'02'!Z18</f>
        <v/>
      </c>
      <c r="J19" s="51" t="str">
        <f>'02'!AA18</f>
        <v/>
      </c>
      <c r="K19" s="51" t="str">
        <f>'02'!AB18</f>
        <v/>
      </c>
      <c r="L19" s="51" t="str">
        <f>'02'!AC18</f>
        <v/>
      </c>
      <c r="M19" s="51" t="str">
        <f>'02'!AD18</f>
        <v/>
      </c>
      <c r="N19" s="51" t="str">
        <f>'02'!AE18</f>
        <v/>
      </c>
      <c r="O19" s="215" t="str">
        <f>'02'!AF18</f>
        <v/>
      </c>
      <c r="P19" s="214" t="str">
        <f>'02'!AG18</f>
        <v/>
      </c>
      <c r="Q19" s="51" t="e">
        <f>'02'!AH18</f>
        <v>#REF!</v>
      </c>
      <c r="R19" s="51" t="e">
        <f>'02'!AI18</f>
        <v>#REF!</v>
      </c>
      <c r="S19" s="215" t="str">
        <f>'02'!AJ18</f>
        <v/>
      </c>
      <c r="T19" s="217" t="str">
        <f>'02'!AK18</f>
        <v/>
      </c>
      <c r="U19" s="65" t="str">
        <f>'02'!AL18</f>
        <v/>
      </c>
      <c r="V19" s="141"/>
      <c r="W19" s="141"/>
      <c r="X19" s="141"/>
      <c r="Y19" s="141"/>
      <c r="Z19" s="141"/>
    </row>
    <row r="20" spans="1:26" s="26" customFormat="1" ht="15.95" customHeight="1">
      <c r="A20" s="141"/>
      <c r="B20" s="51">
        <v>15</v>
      </c>
      <c r="C20" s="51" t="str">
        <f>'02'!T19</f>
        <v/>
      </c>
      <c r="D20" s="51" t="str">
        <f>'02'!U19</f>
        <v/>
      </c>
      <c r="E20" s="51" t="str">
        <f>'02'!V19</f>
        <v/>
      </c>
      <c r="F20" s="211" t="str">
        <f>'02'!W19</f>
        <v/>
      </c>
      <c r="G20" s="214" t="str">
        <f>'02'!X19</f>
        <v/>
      </c>
      <c r="H20" s="51" t="str">
        <f>'02'!Y19</f>
        <v/>
      </c>
      <c r="I20" s="51" t="str">
        <f>'02'!Z19</f>
        <v/>
      </c>
      <c r="J20" s="51" t="str">
        <f>'02'!AA19</f>
        <v/>
      </c>
      <c r="K20" s="51" t="str">
        <f>'02'!AB19</f>
        <v/>
      </c>
      <c r="L20" s="51" t="str">
        <f>'02'!AC19</f>
        <v/>
      </c>
      <c r="M20" s="51" t="str">
        <f>'02'!AD19</f>
        <v/>
      </c>
      <c r="N20" s="51" t="str">
        <f>'02'!AE19</f>
        <v/>
      </c>
      <c r="O20" s="215" t="str">
        <f>'02'!AF19</f>
        <v/>
      </c>
      <c r="P20" s="214" t="str">
        <f>'02'!AG19</f>
        <v/>
      </c>
      <c r="Q20" s="51" t="e">
        <f>'02'!AH19</f>
        <v>#REF!</v>
      </c>
      <c r="R20" s="51" t="e">
        <f>'02'!AI19</f>
        <v>#REF!</v>
      </c>
      <c r="S20" s="215" t="str">
        <f>'02'!AJ19</f>
        <v/>
      </c>
      <c r="T20" s="217" t="str">
        <f>'02'!AK19</f>
        <v/>
      </c>
      <c r="U20" s="65" t="str">
        <f>'02'!AL19</f>
        <v/>
      </c>
      <c r="V20" s="141"/>
      <c r="W20" s="141"/>
      <c r="X20" s="141"/>
      <c r="Y20" s="141"/>
      <c r="Z20" s="141"/>
    </row>
    <row r="21" spans="1:26" s="26" customFormat="1" ht="15.95" customHeight="1">
      <c r="A21" s="141"/>
      <c r="B21" s="51">
        <v>16</v>
      </c>
      <c r="C21" s="51" t="str">
        <f>'02'!T20</f>
        <v/>
      </c>
      <c r="D21" s="51" t="str">
        <f>'02'!U20</f>
        <v/>
      </c>
      <c r="E21" s="51" t="str">
        <f>'02'!V20</f>
        <v/>
      </c>
      <c r="F21" s="211" t="str">
        <f>'02'!W20</f>
        <v/>
      </c>
      <c r="G21" s="214" t="str">
        <f>'02'!X20</f>
        <v/>
      </c>
      <c r="H21" s="51" t="str">
        <f>'02'!Y20</f>
        <v/>
      </c>
      <c r="I21" s="51" t="str">
        <f>'02'!Z20</f>
        <v/>
      </c>
      <c r="J21" s="51" t="str">
        <f>'02'!AA20</f>
        <v/>
      </c>
      <c r="K21" s="51" t="str">
        <f>'02'!AB20</f>
        <v/>
      </c>
      <c r="L21" s="51" t="str">
        <f>'02'!AC20</f>
        <v/>
      </c>
      <c r="M21" s="51" t="str">
        <f>'02'!AD20</f>
        <v/>
      </c>
      <c r="N21" s="51" t="str">
        <f>'02'!AE20</f>
        <v/>
      </c>
      <c r="O21" s="215" t="str">
        <f>'02'!AF20</f>
        <v/>
      </c>
      <c r="P21" s="214" t="str">
        <f>'02'!AG20</f>
        <v/>
      </c>
      <c r="Q21" s="51" t="e">
        <f>'02'!AH20</f>
        <v>#REF!</v>
      </c>
      <c r="R21" s="51" t="e">
        <f>'02'!AI20</f>
        <v>#REF!</v>
      </c>
      <c r="S21" s="215" t="str">
        <f>'02'!AJ20</f>
        <v/>
      </c>
      <c r="T21" s="217" t="str">
        <f>'02'!AK20</f>
        <v/>
      </c>
      <c r="U21" s="65" t="str">
        <f>'02'!AL20</f>
        <v/>
      </c>
      <c r="V21" s="141"/>
      <c r="W21" s="141"/>
      <c r="X21" s="141"/>
      <c r="Y21" s="141"/>
      <c r="Z21" s="141"/>
    </row>
    <row r="22" spans="1:26" s="26" customFormat="1" ht="15.95" customHeight="1">
      <c r="A22" s="141"/>
      <c r="B22" s="51">
        <v>17</v>
      </c>
      <c r="C22" s="51" t="str">
        <f>'02'!T21</f>
        <v/>
      </c>
      <c r="D22" s="51" t="str">
        <f>'02'!U21</f>
        <v/>
      </c>
      <c r="E22" s="51" t="str">
        <f>'02'!V21</f>
        <v/>
      </c>
      <c r="F22" s="211" t="str">
        <f>'02'!W21</f>
        <v/>
      </c>
      <c r="G22" s="214" t="str">
        <f>'02'!X21</f>
        <v/>
      </c>
      <c r="H22" s="51" t="str">
        <f>'02'!Y21</f>
        <v/>
      </c>
      <c r="I22" s="51" t="str">
        <f>'02'!Z21</f>
        <v/>
      </c>
      <c r="J22" s="51" t="str">
        <f>'02'!AA21</f>
        <v/>
      </c>
      <c r="K22" s="51" t="str">
        <f>'02'!AB21</f>
        <v/>
      </c>
      <c r="L22" s="51" t="str">
        <f>'02'!AC21</f>
        <v/>
      </c>
      <c r="M22" s="51" t="str">
        <f>'02'!AD21</f>
        <v/>
      </c>
      <c r="N22" s="51" t="str">
        <f>'02'!AE21</f>
        <v/>
      </c>
      <c r="O22" s="215" t="str">
        <f>'02'!AF21</f>
        <v/>
      </c>
      <c r="P22" s="214">
        <f>'02'!AG21</f>
        <v>0</v>
      </c>
      <c r="Q22" s="51" t="e">
        <f>'02'!AH21</f>
        <v>#REF!</v>
      </c>
      <c r="R22" s="51" t="e">
        <f>'02'!AI21</f>
        <v>#REF!</v>
      </c>
      <c r="S22" s="215">
        <f>'02'!AJ21</f>
        <v>0</v>
      </c>
      <c r="T22" s="217" t="str">
        <f>'02'!AK21</f>
        <v/>
      </c>
      <c r="U22" s="65" t="str">
        <f>'02'!AL21</f>
        <v/>
      </c>
      <c r="V22" s="141"/>
      <c r="W22" s="141"/>
      <c r="X22" s="141"/>
      <c r="Y22" s="141"/>
      <c r="Z22" s="141"/>
    </row>
    <row r="23" spans="1:26" s="26" customFormat="1" ht="15.95" customHeight="1">
      <c r="A23" s="141"/>
      <c r="B23" s="51">
        <v>18</v>
      </c>
      <c r="C23" s="51" t="str">
        <f>'02'!T22</f>
        <v/>
      </c>
      <c r="D23" s="51" t="str">
        <f>'02'!U22</f>
        <v/>
      </c>
      <c r="E23" s="51" t="str">
        <f>'02'!V22</f>
        <v/>
      </c>
      <c r="F23" s="211" t="str">
        <f>'02'!W22</f>
        <v/>
      </c>
      <c r="G23" s="214" t="str">
        <f>'02'!X22</f>
        <v/>
      </c>
      <c r="H23" s="51" t="str">
        <f>'02'!Y22</f>
        <v/>
      </c>
      <c r="I23" s="51" t="str">
        <f>'02'!Z22</f>
        <v/>
      </c>
      <c r="J23" s="51" t="str">
        <f>'02'!AA22</f>
        <v/>
      </c>
      <c r="K23" s="51" t="str">
        <f>'02'!AB22</f>
        <v/>
      </c>
      <c r="L23" s="51" t="str">
        <f>'02'!AC22</f>
        <v/>
      </c>
      <c r="M23" s="51" t="str">
        <f>'02'!AD22</f>
        <v/>
      </c>
      <c r="N23" s="51" t="str">
        <f>'02'!AE22</f>
        <v/>
      </c>
      <c r="O23" s="215" t="str">
        <f>'02'!AF22</f>
        <v/>
      </c>
      <c r="P23" s="214">
        <f>'02'!AG22</f>
        <v>0</v>
      </c>
      <c r="Q23" s="51" t="e">
        <f>'02'!AH22</f>
        <v>#REF!</v>
      </c>
      <c r="R23" s="51" t="e">
        <f>'02'!AI22</f>
        <v>#REF!</v>
      </c>
      <c r="S23" s="215">
        <f>'02'!AJ22</f>
        <v>0</v>
      </c>
      <c r="T23" s="217" t="str">
        <f>'02'!AK22</f>
        <v/>
      </c>
      <c r="U23" s="65" t="str">
        <f>'02'!AL22</f>
        <v/>
      </c>
      <c r="V23" s="141"/>
      <c r="W23" s="141"/>
      <c r="X23" s="141"/>
      <c r="Y23" s="141"/>
      <c r="Z23" s="141"/>
    </row>
    <row r="24" spans="1:26" s="26" customFormat="1" ht="15.95" customHeight="1">
      <c r="A24" s="141"/>
      <c r="B24" s="51">
        <v>19</v>
      </c>
      <c r="C24" s="51" t="str">
        <f>'02'!T23</f>
        <v/>
      </c>
      <c r="D24" s="51" t="str">
        <f>'02'!U23</f>
        <v/>
      </c>
      <c r="E24" s="51" t="str">
        <f>'02'!V23</f>
        <v/>
      </c>
      <c r="F24" s="211" t="str">
        <f>'02'!W23</f>
        <v/>
      </c>
      <c r="G24" s="214" t="str">
        <f>'02'!X23</f>
        <v/>
      </c>
      <c r="H24" s="51" t="str">
        <f>'02'!Y23</f>
        <v/>
      </c>
      <c r="I24" s="51" t="str">
        <f>'02'!Z23</f>
        <v/>
      </c>
      <c r="J24" s="51" t="str">
        <f>'02'!AA23</f>
        <v/>
      </c>
      <c r="K24" s="51" t="str">
        <f>'02'!AB23</f>
        <v/>
      </c>
      <c r="L24" s="51" t="str">
        <f>'02'!AC23</f>
        <v/>
      </c>
      <c r="M24" s="51" t="str">
        <f>'02'!AD23</f>
        <v/>
      </c>
      <c r="N24" s="51" t="str">
        <f>'02'!AE23</f>
        <v/>
      </c>
      <c r="O24" s="215" t="str">
        <f>'02'!AF23</f>
        <v/>
      </c>
      <c r="P24" s="214" t="str">
        <f>'02'!AG23</f>
        <v/>
      </c>
      <c r="Q24" s="51" t="e">
        <f>'02'!AH23</f>
        <v>#REF!</v>
      </c>
      <c r="R24" s="51" t="e">
        <f>'02'!AI23</f>
        <v>#REF!</v>
      </c>
      <c r="S24" s="215" t="str">
        <f>'02'!AJ23</f>
        <v/>
      </c>
      <c r="T24" s="217" t="str">
        <f>'02'!AK23</f>
        <v/>
      </c>
      <c r="U24" s="65" t="str">
        <f>'02'!AL23</f>
        <v/>
      </c>
      <c r="V24" s="141"/>
      <c r="W24" s="141"/>
      <c r="X24" s="141"/>
      <c r="Y24" s="141"/>
      <c r="Z24" s="141"/>
    </row>
    <row r="25" spans="1:26" s="26" customFormat="1" ht="15.95" customHeight="1">
      <c r="A25" s="141"/>
      <c r="B25" s="51">
        <v>20</v>
      </c>
      <c r="C25" s="51" t="str">
        <f>'02'!T24</f>
        <v/>
      </c>
      <c r="D25" s="51" t="str">
        <f>'02'!U24</f>
        <v/>
      </c>
      <c r="E25" s="51" t="str">
        <f>'02'!V24</f>
        <v/>
      </c>
      <c r="F25" s="211" t="str">
        <f>'02'!W24</f>
        <v/>
      </c>
      <c r="G25" s="214" t="str">
        <f>'02'!X24</f>
        <v/>
      </c>
      <c r="H25" s="51" t="str">
        <f>'02'!Y24</f>
        <v/>
      </c>
      <c r="I25" s="51" t="str">
        <f>'02'!Z24</f>
        <v/>
      </c>
      <c r="J25" s="51" t="str">
        <f>'02'!AA24</f>
        <v/>
      </c>
      <c r="K25" s="51" t="str">
        <f>'02'!AB24</f>
        <v/>
      </c>
      <c r="L25" s="51" t="str">
        <f>'02'!AC24</f>
        <v/>
      </c>
      <c r="M25" s="51" t="str">
        <f>'02'!AD24</f>
        <v/>
      </c>
      <c r="N25" s="51" t="str">
        <f>'02'!AE24</f>
        <v/>
      </c>
      <c r="O25" s="215" t="str">
        <f>'02'!AF24</f>
        <v/>
      </c>
      <c r="P25" s="214" t="str">
        <f>'02'!AG24</f>
        <v/>
      </c>
      <c r="Q25" s="51" t="e">
        <f>'02'!AH24</f>
        <v>#REF!</v>
      </c>
      <c r="R25" s="51" t="e">
        <f>'02'!AI24</f>
        <v>#REF!</v>
      </c>
      <c r="S25" s="215" t="str">
        <f>'02'!AJ24</f>
        <v/>
      </c>
      <c r="T25" s="217" t="str">
        <f>'02'!AK24</f>
        <v/>
      </c>
      <c r="U25" s="65" t="str">
        <f>'02'!AL24</f>
        <v/>
      </c>
      <c r="V25" s="141"/>
      <c r="W25" s="141"/>
      <c r="X25" s="141"/>
      <c r="Y25" s="141"/>
      <c r="Z25" s="141"/>
    </row>
    <row r="26" spans="1:26" s="26" customFormat="1" ht="15.95" customHeight="1">
      <c r="A26" s="141"/>
      <c r="B26" s="51">
        <v>21</v>
      </c>
      <c r="C26" s="51" t="str">
        <f>'02'!T25</f>
        <v/>
      </c>
      <c r="D26" s="51" t="str">
        <f>'02'!U25</f>
        <v/>
      </c>
      <c r="E26" s="51" t="str">
        <f>'02'!V25</f>
        <v/>
      </c>
      <c r="F26" s="211" t="str">
        <f>'02'!W25</f>
        <v/>
      </c>
      <c r="G26" s="214" t="str">
        <f>'02'!X25</f>
        <v/>
      </c>
      <c r="H26" s="51" t="str">
        <f>'02'!Y25</f>
        <v/>
      </c>
      <c r="I26" s="51" t="str">
        <f>'02'!Z25</f>
        <v/>
      </c>
      <c r="J26" s="51" t="str">
        <f>'02'!AA25</f>
        <v/>
      </c>
      <c r="K26" s="51" t="str">
        <f>'02'!AB25</f>
        <v/>
      </c>
      <c r="L26" s="51" t="str">
        <f>'02'!AC25</f>
        <v/>
      </c>
      <c r="M26" s="51" t="str">
        <f>'02'!AD25</f>
        <v/>
      </c>
      <c r="N26" s="51" t="str">
        <f>'02'!AE25</f>
        <v/>
      </c>
      <c r="O26" s="215" t="str">
        <f>'02'!AF25</f>
        <v/>
      </c>
      <c r="P26" s="214" t="str">
        <f>'02'!AG25</f>
        <v/>
      </c>
      <c r="Q26" s="51" t="e">
        <f>'02'!AH25</f>
        <v>#REF!</v>
      </c>
      <c r="R26" s="51" t="e">
        <f>'02'!AI25</f>
        <v>#REF!</v>
      </c>
      <c r="S26" s="215" t="str">
        <f>'02'!AJ25</f>
        <v/>
      </c>
      <c r="T26" s="217" t="str">
        <f>'02'!AK25</f>
        <v/>
      </c>
      <c r="U26" s="65" t="str">
        <f>'02'!AL25</f>
        <v/>
      </c>
      <c r="V26" s="141"/>
      <c r="W26" s="141"/>
      <c r="X26" s="141"/>
      <c r="Y26" s="141"/>
      <c r="Z26" s="141"/>
    </row>
    <row r="27" spans="1:26" s="26" customFormat="1" ht="15.95" customHeight="1">
      <c r="A27" s="141"/>
      <c r="B27" s="51">
        <v>22</v>
      </c>
      <c r="C27" s="51" t="str">
        <f>'02'!T26</f>
        <v/>
      </c>
      <c r="D27" s="51" t="str">
        <f>'02'!U26</f>
        <v/>
      </c>
      <c r="E27" s="51" t="str">
        <f>'02'!V26</f>
        <v/>
      </c>
      <c r="F27" s="211" t="str">
        <f>'02'!W26</f>
        <v/>
      </c>
      <c r="G27" s="214" t="str">
        <f>'02'!X26</f>
        <v/>
      </c>
      <c r="H27" s="51" t="str">
        <f>'02'!Y26</f>
        <v/>
      </c>
      <c r="I27" s="51" t="str">
        <f>'02'!Z26</f>
        <v/>
      </c>
      <c r="J27" s="51" t="str">
        <f>'02'!AA26</f>
        <v/>
      </c>
      <c r="K27" s="51" t="str">
        <f>'02'!AB26</f>
        <v/>
      </c>
      <c r="L27" s="51" t="str">
        <f>'02'!AC26</f>
        <v/>
      </c>
      <c r="M27" s="51" t="str">
        <f>'02'!AD26</f>
        <v/>
      </c>
      <c r="N27" s="51" t="str">
        <f>'02'!AE26</f>
        <v/>
      </c>
      <c r="O27" s="215" t="str">
        <f>'02'!AF26</f>
        <v/>
      </c>
      <c r="P27" s="214" t="str">
        <f>'02'!AG26</f>
        <v/>
      </c>
      <c r="Q27" s="51" t="e">
        <f>'02'!AH26</f>
        <v>#REF!</v>
      </c>
      <c r="R27" s="51" t="e">
        <f>'02'!AI26</f>
        <v>#REF!</v>
      </c>
      <c r="S27" s="215" t="str">
        <f>'02'!AJ26</f>
        <v/>
      </c>
      <c r="T27" s="217" t="str">
        <f>'02'!AK26</f>
        <v/>
      </c>
      <c r="U27" s="65" t="str">
        <f>'02'!AL26</f>
        <v/>
      </c>
      <c r="V27" s="141"/>
      <c r="W27" s="141"/>
      <c r="X27" s="141"/>
      <c r="Y27" s="141"/>
      <c r="Z27" s="141"/>
    </row>
    <row r="28" spans="1:26" s="26" customFormat="1" ht="15.95" customHeight="1">
      <c r="A28" s="141"/>
      <c r="B28" s="51">
        <v>23</v>
      </c>
      <c r="C28" s="51" t="str">
        <f>'02'!T27</f>
        <v/>
      </c>
      <c r="D28" s="51" t="str">
        <f>'02'!U27</f>
        <v/>
      </c>
      <c r="E28" s="51" t="str">
        <f>'02'!V27</f>
        <v/>
      </c>
      <c r="F28" s="211" t="str">
        <f>'02'!W27</f>
        <v/>
      </c>
      <c r="G28" s="214" t="str">
        <f>'02'!X27</f>
        <v/>
      </c>
      <c r="H28" s="51" t="str">
        <f>'02'!Y27</f>
        <v/>
      </c>
      <c r="I28" s="51" t="str">
        <f>'02'!Z27</f>
        <v/>
      </c>
      <c r="J28" s="51" t="str">
        <f>'02'!AA27</f>
        <v/>
      </c>
      <c r="K28" s="51" t="str">
        <f>'02'!AB27</f>
        <v/>
      </c>
      <c r="L28" s="51" t="str">
        <f>'02'!AC27</f>
        <v/>
      </c>
      <c r="M28" s="51" t="str">
        <f>'02'!AD27</f>
        <v/>
      </c>
      <c r="N28" s="51" t="str">
        <f>'02'!AE27</f>
        <v/>
      </c>
      <c r="O28" s="215" t="str">
        <f>'02'!AF27</f>
        <v/>
      </c>
      <c r="P28" s="214" t="str">
        <f>'02'!AG27</f>
        <v/>
      </c>
      <c r="Q28" s="51" t="e">
        <f>'02'!AH27</f>
        <v>#REF!</v>
      </c>
      <c r="R28" s="51" t="e">
        <f>'02'!AI27</f>
        <v>#REF!</v>
      </c>
      <c r="S28" s="215" t="str">
        <f>'02'!AJ27</f>
        <v/>
      </c>
      <c r="T28" s="217" t="str">
        <f>'02'!AK27</f>
        <v/>
      </c>
      <c r="U28" s="65" t="str">
        <f>'02'!AL27</f>
        <v/>
      </c>
      <c r="V28" s="141"/>
      <c r="W28" s="141"/>
      <c r="X28" s="141"/>
      <c r="Y28" s="141"/>
      <c r="Z28" s="141"/>
    </row>
    <row r="29" spans="1:26" s="26" customFormat="1" ht="15.95" customHeight="1">
      <c r="A29" s="141"/>
      <c r="B29" s="51">
        <v>24</v>
      </c>
      <c r="C29" s="51" t="str">
        <f>'02'!T28</f>
        <v/>
      </c>
      <c r="D29" s="51" t="str">
        <f>'02'!U28</f>
        <v/>
      </c>
      <c r="E29" s="51" t="str">
        <f>'02'!V28</f>
        <v/>
      </c>
      <c r="F29" s="211" t="str">
        <f>'02'!W28</f>
        <v/>
      </c>
      <c r="G29" s="214" t="str">
        <f>'02'!X28</f>
        <v/>
      </c>
      <c r="H29" s="51" t="str">
        <f>'02'!Y28</f>
        <v/>
      </c>
      <c r="I29" s="51" t="str">
        <f>'02'!Z28</f>
        <v/>
      </c>
      <c r="J29" s="51" t="str">
        <f>'02'!AA28</f>
        <v/>
      </c>
      <c r="K29" s="51" t="str">
        <f>'02'!AB28</f>
        <v/>
      </c>
      <c r="L29" s="51" t="str">
        <f>'02'!AC28</f>
        <v/>
      </c>
      <c r="M29" s="51" t="str">
        <f>'02'!AD28</f>
        <v/>
      </c>
      <c r="N29" s="51" t="str">
        <f>'02'!AE28</f>
        <v/>
      </c>
      <c r="O29" s="215" t="str">
        <f>'02'!AF28</f>
        <v/>
      </c>
      <c r="P29" s="214" t="str">
        <f>'02'!AG28</f>
        <v/>
      </c>
      <c r="Q29" s="51" t="e">
        <f>'02'!AH28</f>
        <v>#REF!</v>
      </c>
      <c r="R29" s="51" t="e">
        <f>'02'!AI28</f>
        <v>#REF!</v>
      </c>
      <c r="S29" s="215" t="str">
        <f>'02'!AJ28</f>
        <v/>
      </c>
      <c r="T29" s="217" t="str">
        <f>'02'!AK28</f>
        <v/>
      </c>
      <c r="U29" s="65" t="str">
        <f>'02'!AL28</f>
        <v/>
      </c>
      <c r="V29" s="141"/>
      <c r="W29" s="141"/>
      <c r="X29" s="141"/>
      <c r="Y29" s="141"/>
      <c r="Z29" s="141"/>
    </row>
    <row r="30" spans="1:26" s="26" customFormat="1" ht="15.95" customHeight="1">
      <c r="A30" s="141"/>
      <c r="B30" s="51">
        <v>25</v>
      </c>
      <c r="C30" s="51" t="str">
        <f>'02'!T29</f>
        <v/>
      </c>
      <c r="D30" s="51" t="str">
        <f>'02'!U29</f>
        <v/>
      </c>
      <c r="E30" s="51" t="str">
        <f>'02'!V29</f>
        <v/>
      </c>
      <c r="F30" s="211" t="str">
        <f>'02'!W29</f>
        <v/>
      </c>
      <c r="G30" s="214" t="str">
        <f>'02'!X29</f>
        <v/>
      </c>
      <c r="H30" s="51" t="str">
        <f>'02'!Y29</f>
        <v/>
      </c>
      <c r="I30" s="51" t="str">
        <f>'02'!Z29</f>
        <v/>
      </c>
      <c r="J30" s="51" t="str">
        <f>'02'!AA29</f>
        <v/>
      </c>
      <c r="K30" s="51" t="str">
        <f>'02'!AB29</f>
        <v/>
      </c>
      <c r="L30" s="51" t="str">
        <f>'02'!AC29</f>
        <v/>
      </c>
      <c r="M30" s="51" t="str">
        <f>'02'!AD29</f>
        <v/>
      </c>
      <c r="N30" s="51" t="str">
        <f>'02'!AE29</f>
        <v/>
      </c>
      <c r="O30" s="215" t="str">
        <f>'02'!AF29</f>
        <v/>
      </c>
      <c r="P30" s="214" t="str">
        <f>'02'!AG29</f>
        <v/>
      </c>
      <c r="Q30" s="51" t="e">
        <f>'02'!AH29</f>
        <v>#REF!</v>
      </c>
      <c r="R30" s="51" t="e">
        <f>'02'!AI29</f>
        <v>#REF!</v>
      </c>
      <c r="S30" s="215" t="str">
        <f>'02'!AJ29</f>
        <v/>
      </c>
      <c r="T30" s="217" t="str">
        <f>'02'!AK29</f>
        <v/>
      </c>
      <c r="U30" s="65" t="str">
        <f>'02'!AL29</f>
        <v/>
      </c>
      <c r="V30" s="141"/>
      <c r="W30" s="141"/>
      <c r="X30" s="141"/>
      <c r="Y30" s="141"/>
      <c r="Z30" s="141"/>
    </row>
    <row r="31" spans="1:26" s="26" customFormat="1" ht="15.95" customHeight="1">
      <c r="A31" s="141"/>
      <c r="B31" s="51">
        <v>26</v>
      </c>
      <c r="C31" s="51" t="str">
        <f>'02'!T30</f>
        <v/>
      </c>
      <c r="D31" s="51" t="str">
        <f>'02'!U30</f>
        <v/>
      </c>
      <c r="E31" s="51" t="str">
        <f>'02'!V30</f>
        <v/>
      </c>
      <c r="F31" s="211" t="str">
        <f>'02'!W30</f>
        <v/>
      </c>
      <c r="G31" s="214" t="str">
        <f>'02'!X30</f>
        <v/>
      </c>
      <c r="H31" s="51" t="str">
        <f>'02'!Y30</f>
        <v/>
      </c>
      <c r="I31" s="51" t="str">
        <f>'02'!Z30</f>
        <v/>
      </c>
      <c r="J31" s="51" t="str">
        <f>'02'!AA30</f>
        <v/>
      </c>
      <c r="K31" s="51" t="str">
        <f>'02'!AB30</f>
        <v/>
      </c>
      <c r="L31" s="51" t="str">
        <f>'02'!AC30</f>
        <v/>
      </c>
      <c r="M31" s="51" t="str">
        <f>'02'!AD30</f>
        <v/>
      </c>
      <c r="N31" s="51" t="str">
        <f>'02'!AE30</f>
        <v/>
      </c>
      <c r="O31" s="215" t="str">
        <f>'02'!AF30</f>
        <v/>
      </c>
      <c r="P31" s="214" t="str">
        <f>'02'!AG30</f>
        <v/>
      </c>
      <c r="Q31" s="51" t="e">
        <f>'02'!AH30</f>
        <v>#REF!</v>
      </c>
      <c r="R31" s="51" t="e">
        <f>'02'!AI30</f>
        <v>#REF!</v>
      </c>
      <c r="S31" s="215" t="str">
        <f>'02'!AJ30</f>
        <v/>
      </c>
      <c r="T31" s="217" t="str">
        <f>'02'!AK30</f>
        <v/>
      </c>
      <c r="U31" s="65" t="str">
        <f>'02'!AL30</f>
        <v/>
      </c>
      <c r="V31" s="141"/>
      <c r="W31" s="141"/>
      <c r="X31" s="141"/>
      <c r="Y31" s="141"/>
      <c r="Z31" s="141"/>
    </row>
    <row r="32" spans="1:26" s="26" customFormat="1" ht="15.95" customHeight="1">
      <c r="A32" s="141"/>
      <c r="B32" s="51">
        <v>27</v>
      </c>
      <c r="C32" s="51" t="str">
        <f>'02'!T31</f>
        <v/>
      </c>
      <c r="D32" s="51" t="str">
        <f>'02'!U31</f>
        <v/>
      </c>
      <c r="E32" s="51" t="str">
        <f>'02'!V31</f>
        <v/>
      </c>
      <c r="F32" s="211" t="str">
        <f>'02'!W31</f>
        <v/>
      </c>
      <c r="G32" s="214" t="str">
        <f>'02'!X31</f>
        <v/>
      </c>
      <c r="H32" s="51" t="str">
        <f>'02'!Y31</f>
        <v/>
      </c>
      <c r="I32" s="51" t="str">
        <f>'02'!Z31</f>
        <v/>
      </c>
      <c r="J32" s="51" t="str">
        <f>'02'!AA31</f>
        <v/>
      </c>
      <c r="K32" s="51" t="str">
        <f>'02'!AB31</f>
        <v/>
      </c>
      <c r="L32" s="51" t="str">
        <f>'02'!AC31</f>
        <v/>
      </c>
      <c r="M32" s="51" t="str">
        <f>'02'!AD31</f>
        <v/>
      </c>
      <c r="N32" s="51" t="str">
        <f>'02'!AE31</f>
        <v/>
      </c>
      <c r="O32" s="215" t="str">
        <f>'02'!AF31</f>
        <v/>
      </c>
      <c r="P32" s="214" t="str">
        <f>'02'!AG31</f>
        <v/>
      </c>
      <c r="Q32" s="51" t="e">
        <f>'02'!AH31</f>
        <v>#REF!</v>
      </c>
      <c r="R32" s="51" t="e">
        <f>'02'!AI31</f>
        <v>#REF!</v>
      </c>
      <c r="S32" s="215" t="str">
        <f>'02'!AJ31</f>
        <v/>
      </c>
      <c r="T32" s="217" t="str">
        <f>'02'!AK31</f>
        <v/>
      </c>
      <c r="U32" s="65" t="str">
        <f>'02'!AL31</f>
        <v/>
      </c>
      <c r="V32" s="141"/>
      <c r="W32" s="141"/>
      <c r="X32" s="141"/>
      <c r="Y32" s="141"/>
      <c r="Z32" s="141"/>
    </row>
    <row r="33" spans="1:26" s="26" customFormat="1" ht="15.95" customHeight="1">
      <c r="A33" s="141"/>
      <c r="B33" s="51">
        <v>28</v>
      </c>
      <c r="C33" s="51" t="str">
        <f>'02'!T32</f>
        <v/>
      </c>
      <c r="D33" s="51" t="str">
        <f>'02'!U32</f>
        <v/>
      </c>
      <c r="E33" s="51" t="str">
        <f>'02'!V32</f>
        <v/>
      </c>
      <c r="F33" s="211" t="str">
        <f>'02'!W32</f>
        <v/>
      </c>
      <c r="G33" s="214" t="str">
        <f>'02'!X32</f>
        <v/>
      </c>
      <c r="H33" s="51" t="str">
        <f>'02'!Y32</f>
        <v/>
      </c>
      <c r="I33" s="51" t="str">
        <f>'02'!Z32</f>
        <v/>
      </c>
      <c r="J33" s="51" t="str">
        <f>'02'!AA32</f>
        <v/>
      </c>
      <c r="K33" s="51" t="str">
        <f>'02'!AB32</f>
        <v/>
      </c>
      <c r="L33" s="51" t="str">
        <f>'02'!AC32</f>
        <v/>
      </c>
      <c r="M33" s="51" t="str">
        <f>'02'!AD32</f>
        <v/>
      </c>
      <c r="N33" s="51" t="str">
        <f>'02'!AE32</f>
        <v/>
      </c>
      <c r="O33" s="215" t="str">
        <f>'02'!AF32</f>
        <v/>
      </c>
      <c r="P33" s="214" t="str">
        <f>'02'!AG32</f>
        <v/>
      </c>
      <c r="Q33" s="51" t="e">
        <f>'02'!AH32</f>
        <v>#REF!</v>
      </c>
      <c r="R33" s="51" t="e">
        <f>'02'!AI32</f>
        <v>#REF!</v>
      </c>
      <c r="S33" s="215" t="str">
        <f>'02'!AJ32</f>
        <v/>
      </c>
      <c r="T33" s="217" t="str">
        <f>'02'!AK32</f>
        <v/>
      </c>
      <c r="U33" s="65" t="str">
        <f>'02'!AL32</f>
        <v/>
      </c>
      <c r="V33" s="141"/>
      <c r="W33" s="141"/>
      <c r="X33" s="141"/>
      <c r="Y33" s="141"/>
      <c r="Z33" s="141"/>
    </row>
    <row r="34" spans="1:26" s="26" customFormat="1" ht="15.95" customHeight="1">
      <c r="A34" s="141"/>
      <c r="B34" s="51">
        <v>29</v>
      </c>
      <c r="C34" s="51" t="str">
        <f>'02'!T33</f>
        <v/>
      </c>
      <c r="D34" s="51" t="str">
        <f>'02'!U33</f>
        <v/>
      </c>
      <c r="E34" s="51" t="str">
        <f>'02'!V33</f>
        <v/>
      </c>
      <c r="F34" s="211" t="str">
        <f>'02'!W33</f>
        <v/>
      </c>
      <c r="G34" s="214" t="str">
        <f>'02'!X33</f>
        <v/>
      </c>
      <c r="H34" s="51" t="str">
        <f>'02'!Y33</f>
        <v/>
      </c>
      <c r="I34" s="51" t="str">
        <f>'02'!Z33</f>
        <v/>
      </c>
      <c r="J34" s="51" t="str">
        <f>'02'!AA33</f>
        <v/>
      </c>
      <c r="K34" s="51" t="str">
        <f>'02'!AB33</f>
        <v/>
      </c>
      <c r="L34" s="51" t="str">
        <f>'02'!AC33</f>
        <v/>
      </c>
      <c r="M34" s="51" t="str">
        <f>'02'!AD33</f>
        <v/>
      </c>
      <c r="N34" s="51" t="str">
        <f>'02'!AE33</f>
        <v/>
      </c>
      <c r="O34" s="215" t="str">
        <f>'02'!AF33</f>
        <v/>
      </c>
      <c r="P34" s="214" t="str">
        <f>'02'!AG33</f>
        <v/>
      </c>
      <c r="Q34" s="51" t="e">
        <f>'02'!AH33</f>
        <v>#REF!</v>
      </c>
      <c r="R34" s="51" t="e">
        <f>'02'!AI33</f>
        <v>#REF!</v>
      </c>
      <c r="S34" s="215" t="str">
        <f>'02'!AJ33</f>
        <v/>
      </c>
      <c r="T34" s="217" t="str">
        <f>'02'!AK33</f>
        <v/>
      </c>
      <c r="U34" s="65" t="str">
        <f>'02'!AL33</f>
        <v/>
      </c>
      <c r="V34" s="141"/>
      <c r="W34" s="141"/>
      <c r="X34" s="141"/>
      <c r="Y34" s="141"/>
      <c r="Z34" s="141"/>
    </row>
    <row r="35" spans="1:26" s="26" customFormat="1" ht="15.95" customHeight="1">
      <c r="A35" s="141"/>
      <c r="B35" s="51">
        <v>30</v>
      </c>
      <c r="C35" s="51" t="str">
        <f>'02'!T34</f>
        <v/>
      </c>
      <c r="D35" s="51" t="str">
        <f>'02'!U34</f>
        <v/>
      </c>
      <c r="E35" s="51" t="str">
        <f>'02'!V34</f>
        <v/>
      </c>
      <c r="F35" s="211" t="str">
        <f>'02'!W34</f>
        <v/>
      </c>
      <c r="G35" s="214" t="str">
        <f>'02'!X34</f>
        <v/>
      </c>
      <c r="H35" s="51" t="str">
        <f>'02'!Y34</f>
        <v/>
      </c>
      <c r="I35" s="51" t="str">
        <f>'02'!Z34</f>
        <v/>
      </c>
      <c r="J35" s="51" t="str">
        <f>'02'!AA34</f>
        <v/>
      </c>
      <c r="K35" s="51" t="str">
        <f>'02'!AB34</f>
        <v/>
      </c>
      <c r="L35" s="51" t="str">
        <f>'02'!AC34</f>
        <v/>
      </c>
      <c r="M35" s="51" t="str">
        <f>'02'!AD34</f>
        <v/>
      </c>
      <c r="N35" s="51" t="str">
        <f>'02'!AE34</f>
        <v/>
      </c>
      <c r="O35" s="215" t="str">
        <f>'02'!AF34</f>
        <v/>
      </c>
      <c r="P35" s="214" t="str">
        <f>'02'!AG34</f>
        <v/>
      </c>
      <c r="Q35" s="51" t="e">
        <f>'02'!AH34</f>
        <v>#REF!</v>
      </c>
      <c r="R35" s="51" t="e">
        <f>'02'!AI34</f>
        <v>#REF!</v>
      </c>
      <c r="S35" s="215" t="str">
        <f>'02'!AJ34</f>
        <v/>
      </c>
      <c r="T35" s="217" t="str">
        <f>'02'!AK34</f>
        <v/>
      </c>
      <c r="U35" s="65" t="str">
        <f>'02'!AL34</f>
        <v/>
      </c>
      <c r="V35" s="141"/>
      <c r="W35" s="141"/>
      <c r="X35" s="141"/>
      <c r="Y35" s="141"/>
      <c r="Z35" s="141"/>
    </row>
    <row r="36" spans="1:26" s="26" customFormat="1" ht="15.95" customHeight="1">
      <c r="A36" s="141"/>
      <c r="B36" s="51">
        <v>31</v>
      </c>
      <c r="C36" s="51" t="str">
        <f>'02'!T35</f>
        <v/>
      </c>
      <c r="D36" s="51" t="str">
        <f>'02'!U35</f>
        <v/>
      </c>
      <c r="E36" s="51" t="str">
        <f>'02'!V35</f>
        <v/>
      </c>
      <c r="F36" s="211" t="str">
        <f>'02'!W35</f>
        <v/>
      </c>
      <c r="G36" s="214" t="str">
        <f>'02'!X35</f>
        <v/>
      </c>
      <c r="H36" s="51" t="str">
        <f>'02'!Y35</f>
        <v/>
      </c>
      <c r="I36" s="51" t="str">
        <f>'02'!Z35</f>
        <v/>
      </c>
      <c r="J36" s="51" t="str">
        <f>'02'!AA35</f>
        <v/>
      </c>
      <c r="K36" s="51" t="str">
        <f>'02'!AB35</f>
        <v/>
      </c>
      <c r="L36" s="51" t="str">
        <f>'02'!AC35</f>
        <v/>
      </c>
      <c r="M36" s="51" t="str">
        <f>'02'!AD35</f>
        <v/>
      </c>
      <c r="N36" s="51" t="str">
        <f>'02'!AE35</f>
        <v/>
      </c>
      <c r="O36" s="215" t="str">
        <f>'02'!AF35</f>
        <v/>
      </c>
      <c r="P36" s="214" t="str">
        <f>'02'!AG35</f>
        <v/>
      </c>
      <c r="Q36" s="51" t="e">
        <f>'02'!AH35</f>
        <v>#REF!</v>
      </c>
      <c r="R36" s="51" t="e">
        <f>'02'!AI35</f>
        <v>#REF!</v>
      </c>
      <c r="S36" s="215" t="str">
        <f>'02'!AJ35</f>
        <v/>
      </c>
      <c r="T36" s="217" t="str">
        <f>'02'!AK35</f>
        <v/>
      </c>
      <c r="U36" s="65" t="str">
        <f>'02'!AL35</f>
        <v/>
      </c>
      <c r="V36" s="141"/>
      <c r="W36" s="141"/>
      <c r="X36" s="141"/>
      <c r="Y36" s="141"/>
      <c r="Z36" s="141"/>
    </row>
    <row r="37" spans="1:26" s="26" customFormat="1" ht="15.95" customHeight="1">
      <c r="A37" s="141"/>
      <c r="B37" s="51">
        <v>32</v>
      </c>
      <c r="C37" s="51" t="str">
        <f>'02'!T36</f>
        <v/>
      </c>
      <c r="D37" s="51" t="str">
        <f>'02'!U36</f>
        <v/>
      </c>
      <c r="E37" s="51" t="str">
        <f>'02'!V36</f>
        <v/>
      </c>
      <c r="F37" s="211" t="str">
        <f>'02'!W36</f>
        <v/>
      </c>
      <c r="G37" s="214" t="str">
        <f>'02'!X36</f>
        <v/>
      </c>
      <c r="H37" s="51" t="str">
        <f>'02'!Y36</f>
        <v/>
      </c>
      <c r="I37" s="51" t="str">
        <f>'02'!Z36</f>
        <v/>
      </c>
      <c r="J37" s="51" t="str">
        <f>'02'!AA36</f>
        <v/>
      </c>
      <c r="K37" s="51" t="str">
        <f>'02'!AB36</f>
        <v/>
      </c>
      <c r="L37" s="51" t="str">
        <f>'02'!AC36</f>
        <v/>
      </c>
      <c r="M37" s="51" t="str">
        <f>'02'!AD36</f>
        <v/>
      </c>
      <c r="N37" s="51" t="str">
        <f>'02'!AE36</f>
        <v/>
      </c>
      <c r="O37" s="215" t="str">
        <f>'02'!AF36</f>
        <v/>
      </c>
      <c r="P37" s="214" t="str">
        <f>'02'!AG36</f>
        <v/>
      </c>
      <c r="Q37" s="51" t="e">
        <f>'02'!AH36</f>
        <v>#REF!</v>
      </c>
      <c r="R37" s="51" t="e">
        <f>'02'!AI36</f>
        <v>#REF!</v>
      </c>
      <c r="S37" s="215" t="str">
        <f>'02'!AJ36</f>
        <v/>
      </c>
      <c r="T37" s="217" t="str">
        <f>'02'!AK36</f>
        <v/>
      </c>
      <c r="U37" s="65" t="str">
        <f>'02'!AL36</f>
        <v/>
      </c>
      <c r="V37" s="141"/>
      <c r="W37" s="141"/>
      <c r="X37" s="141"/>
      <c r="Y37" s="141"/>
      <c r="Z37" s="141"/>
    </row>
    <row r="38" spans="1:26" s="26" customFormat="1" ht="15.95" customHeight="1">
      <c r="A38" s="141"/>
      <c r="B38" s="51">
        <v>33</v>
      </c>
      <c r="C38" s="51" t="str">
        <f>'02'!T37</f>
        <v/>
      </c>
      <c r="D38" s="51" t="str">
        <f>'02'!U37</f>
        <v/>
      </c>
      <c r="E38" s="51" t="str">
        <f>'02'!V37</f>
        <v/>
      </c>
      <c r="F38" s="211" t="str">
        <f>'02'!W37</f>
        <v/>
      </c>
      <c r="G38" s="214" t="str">
        <f>'02'!X37</f>
        <v/>
      </c>
      <c r="H38" s="51" t="str">
        <f>'02'!Y37</f>
        <v/>
      </c>
      <c r="I38" s="51" t="str">
        <f>'02'!Z37</f>
        <v/>
      </c>
      <c r="J38" s="51" t="str">
        <f>'02'!AA37</f>
        <v/>
      </c>
      <c r="K38" s="51" t="str">
        <f>'02'!AB37</f>
        <v/>
      </c>
      <c r="L38" s="51" t="str">
        <f>'02'!AC37</f>
        <v/>
      </c>
      <c r="M38" s="51" t="str">
        <f>'02'!AD37</f>
        <v/>
      </c>
      <c r="N38" s="51" t="str">
        <f>'02'!AE37</f>
        <v/>
      </c>
      <c r="O38" s="215" t="str">
        <f>'02'!AF37</f>
        <v/>
      </c>
      <c r="P38" s="214" t="str">
        <f>'02'!AG37</f>
        <v/>
      </c>
      <c r="Q38" s="51" t="e">
        <f>'02'!AH37</f>
        <v>#REF!</v>
      </c>
      <c r="R38" s="51" t="e">
        <f>'02'!AI37</f>
        <v>#REF!</v>
      </c>
      <c r="S38" s="215" t="str">
        <f>'02'!AJ37</f>
        <v/>
      </c>
      <c r="T38" s="217" t="str">
        <f>'02'!AK37</f>
        <v/>
      </c>
      <c r="U38" s="65" t="str">
        <f>'02'!AL37</f>
        <v/>
      </c>
      <c r="V38" s="141"/>
      <c r="W38" s="141"/>
      <c r="X38" s="141"/>
      <c r="Y38" s="141"/>
      <c r="Z38" s="141"/>
    </row>
    <row r="39" spans="1:26" s="26" customFormat="1" ht="15.95" customHeight="1">
      <c r="A39" s="141"/>
      <c r="B39" s="51">
        <v>34</v>
      </c>
      <c r="C39" s="51" t="str">
        <f>'02'!T38</f>
        <v/>
      </c>
      <c r="D39" s="51" t="str">
        <f>'02'!U38</f>
        <v/>
      </c>
      <c r="E39" s="51" t="str">
        <f>'02'!V38</f>
        <v/>
      </c>
      <c r="F39" s="211" t="str">
        <f>'02'!W38</f>
        <v/>
      </c>
      <c r="G39" s="214" t="str">
        <f>'02'!X38</f>
        <v/>
      </c>
      <c r="H39" s="51" t="str">
        <f>'02'!Y38</f>
        <v/>
      </c>
      <c r="I39" s="51" t="str">
        <f>'02'!Z38</f>
        <v/>
      </c>
      <c r="J39" s="51" t="str">
        <f>'02'!AA38</f>
        <v/>
      </c>
      <c r="K39" s="51" t="str">
        <f>'02'!AB38</f>
        <v/>
      </c>
      <c r="L39" s="51" t="str">
        <f>'02'!AC38</f>
        <v/>
      </c>
      <c r="M39" s="51" t="str">
        <f>'02'!AD38</f>
        <v/>
      </c>
      <c r="N39" s="51" t="str">
        <f>'02'!AE38</f>
        <v/>
      </c>
      <c r="O39" s="215" t="str">
        <f>'02'!AF38</f>
        <v/>
      </c>
      <c r="P39" s="214" t="str">
        <f>'02'!AG38</f>
        <v/>
      </c>
      <c r="Q39" s="51" t="e">
        <f>'02'!AH38</f>
        <v>#REF!</v>
      </c>
      <c r="R39" s="51" t="e">
        <f>'02'!AI38</f>
        <v>#REF!</v>
      </c>
      <c r="S39" s="215" t="str">
        <f>'02'!AJ38</f>
        <v/>
      </c>
      <c r="T39" s="217" t="str">
        <f>'02'!AK38</f>
        <v/>
      </c>
      <c r="U39" s="65" t="str">
        <f>'02'!AL38</f>
        <v/>
      </c>
      <c r="V39" s="141"/>
      <c r="W39" s="141"/>
      <c r="X39" s="141"/>
      <c r="Y39" s="141"/>
      <c r="Z39" s="141"/>
    </row>
    <row r="40" spans="1:26" s="26" customFormat="1" ht="15.95" customHeight="1">
      <c r="A40" s="141"/>
      <c r="B40" s="51">
        <v>35</v>
      </c>
      <c r="C40" s="51" t="str">
        <f>'02'!T39</f>
        <v/>
      </c>
      <c r="D40" s="51" t="str">
        <f>'02'!U39</f>
        <v/>
      </c>
      <c r="E40" s="51" t="str">
        <f>'02'!V39</f>
        <v/>
      </c>
      <c r="F40" s="211" t="str">
        <f>'02'!W39</f>
        <v/>
      </c>
      <c r="G40" s="214" t="str">
        <f>'02'!X39</f>
        <v/>
      </c>
      <c r="H40" s="51" t="str">
        <f>'02'!Y39</f>
        <v/>
      </c>
      <c r="I40" s="51" t="str">
        <f>'02'!Z39</f>
        <v/>
      </c>
      <c r="J40" s="51" t="str">
        <f>'02'!AA39</f>
        <v/>
      </c>
      <c r="K40" s="51" t="str">
        <f>'02'!AB39</f>
        <v/>
      </c>
      <c r="L40" s="51" t="str">
        <f>'02'!AC39</f>
        <v/>
      </c>
      <c r="M40" s="51" t="str">
        <f>'02'!AD39</f>
        <v/>
      </c>
      <c r="N40" s="51" t="str">
        <f>'02'!AE39</f>
        <v/>
      </c>
      <c r="O40" s="215" t="str">
        <f>'02'!AF39</f>
        <v/>
      </c>
      <c r="P40" s="214" t="str">
        <f>'02'!AG39</f>
        <v/>
      </c>
      <c r="Q40" s="51" t="e">
        <f>'02'!AH39</f>
        <v>#REF!</v>
      </c>
      <c r="R40" s="51" t="e">
        <f>'02'!AI39</f>
        <v>#REF!</v>
      </c>
      <c r="S40" s="215" t="str">
        <f>'02'!AJ39</f>
        <v/>
      </c>
      <c r="T40" s="217" t="str">
        <f>'02'!AK39</f>
        <v/>
      </c>
      <c r="U40" s="65" t="str">
        <f>'02'!AL39</f>
        <v/>
      </c>
      <c r="V40" s="141"/>
      <c r="W40" s="141"/>
      <c r="X40" s="141"/>
      <c r="Y40" s="141"/>
      <c r="Z40" s="141"/>
    </row>
    <row r="41" spans="1:26" s="26" customFormat="1" ht="15.95" customHeight="1">
      <c r="A41" s="141"/>
      <c r="B41" s="51">
        <v>36</v>
      </c>
      <c r="C41" s="51" t="str">
        <f>'02'!T40</f>
        <v/>
      </c>
      <c r="D41" s="51" t="str">
        <f>'02'!U40</f>
        <v/>
      </c>
      <c r="E41" s="51" t="str">
        <f>'02'!V40</f>
        <v/>
      </c>
      <c r="F41" s="211" t="str">
        <f>'02'!W40</f>
        <v/>
      </c>
      <c r="G41" s="214" t="str">
        <f>'02'!X40</f>
        <v/>
      </c>
      <c r="H41" s="51" t="str">
        <f>'02'!Y40</f>
        <v/>
      </c>
      <c r="I41" s="51" t="str">
        <f>'02'!Z40</f>
        <v/>
      </c>
      <c r="J41" s="51" t="str">
        <f>'02'!AA40</f>
        <v/>
      </c>
      <c r="K41" s="51" t="str">
        <f>'02'!AB40</f>
        <v/>
      </c>
      <c r="L41" s="51" t="str">
        <f>'02'!AC40</f>
        <v/>
      </c>
      <c r="M41" s="51" t="str">
        <f>'02'!AD40</f>
        <v/>
      </c>
      <c r="N41" s="51" t="str">
        <f>'02'!AE40</f>
        <v/>
      </c>
      <c r="O41" s="215" t="str">
        <f>'02'!AF40</f>
        <v/>
      </c>
      <c r="P41" s="214" t="str">
        <f>'02'!AG40</f>
        <v/>
      </c>
      <c r="Q41" s="51" t="e">
        <f>'02'!AH40</f>
        <v>#REF!</v>
      </c>
      <c r="R41" s="51" t="e">
        <f>'02'!AI40</f>
        <v>#REF!</v>
      </c>
      <c r="S41" s="215" t="str">
        <f>'02'!AJ40</f>
        <v/>
      </c>
      <c r="T41" s="217" t="str">
        <f>'02'!AK40</f>
        <v/>
      </c>
      <c r="U41" s="65" t="str">
        <f>'02'!AL40</f>
        <v/>
      </c>
      <c r="V41" s="141"/>
      <c r="W41" s="141"/>
      <c r="X41" s="141"/>
      <c r="Y41" s="141"/>
      <c r="Z41" s="141"/>
    </row>
    <row r="42" spans="1:26" s="26" customFormat="1" ht="15.95" customHeight="1">
      <c r="A42" s="141"/>
      <c r="B42" s="51">
        <v>37</v>
      </c>
      <c r="C42" s="51" t="str">
        <f>'02'!T41</f>
        <v/>
      </c>
      <c r="D42" s="51" t="str">
        <f>'02'!U41</f>
        <v/>
      </c>
      <c r="E42" s="51" t="str">
        <f>'02'!V41</f>
        <v/>
      </c>
      <c r="F42" s="211" t="str">
        <f>'02'!W41</f>
        <v/>
      </c>
      <c r="G42" s="214" t="str">
        <f>'02'!X41</f>
        <v/>
      </c>
      <c r="H42" s="51" t="str">
        <f>'02'!Y41</f>
        <v/>
      </c>
      <c r="I42" s="51" t="str">
        <f>'02'!Z41</f>
        <v/>
      </c>
      <c r="J42" s="51" t="str">
        <f>'02'!AA41</f>
        <v/>
      </c>
      <c r="K42" s="51" t="str">
        <f>'02'!AB41</f>
        <v/>
      </c>
      <c r="L42" s="51" t="str">
        <f>'02'!AC41</f>
        <v/>
      </c>
      <c r="M42" s="51" t="str">
        <f>'02'!AD41</f>
        <v/>
      </c>
      <c r="N42" s="51" t="str">
        <f>'02'!AE41</f>
        <v/>
      </c>
      <c r="O42" s="215" t="str">
        <f>'02'!AF41</f>
        <v/>
      </c>
      <c r="P42" s="214" t="str">
        <f>'02'!AG41</f>
        <v/>
      </c>
      <c r="Q42" s="51" t="e">
        <f>'02'!AH41</f>
        <v>#REF!</v>
      </c>
      <c r="R42" s="51" t="e">
        <f>'02'!AI41</f>
        <v>#REF!</v>
      </c>
      <c r="S42" s="215" t="str">
        <f>'02'!AJ41</f>
        <v/>
      </c>
      <c r="T42" s="217" t="str">
        <f>'02'!AK41</f>
        <v/>
      </c>
      <c r="U42" s="65" t="str">
        <f>'02'!AL41</f>
        <v/>
      </c>
      <c r="V42" s="141"/>
      <c r="W42" s="141"/>
      <c r="X42" s="141"/>
      <c r="Y42" s="141"/>
      <c r="Z42" s="141"/>
    </row>
    <row r="43" spans="1:26" s="26" customFormat="1" ht="15.95" customHeight="1">
      <c r="A43" s="141"/>
      <c r="B43" s="51">
        <v>38</v>
      </c>
      <c r="C43" s="51" t="str">
        <f>'02'!T42</f>
        <v/>
      </c>
      <c r="D43" s="51" t="str">
        <f>'02'!U42</f>
        <v/>
      </c>
      <c r="E43" s="51" t="str">
        <f>'02'!V42</f>
        <v/>
      </c>
      <c r="F43" s="211" t="str">
        <f>'02'!W42</f>
        <v/>
      </c>
      <c r="G43" s="214" t="str">
        <f>'02'!X42</f>
        <v/>
      </c>
      <c r="H43" s="51" t="str">
        <f>'02'!Y42</f>
        <v/>
      </c>
      <c r="I43" s="51" t="str">
        <f>'02'!Z42</f>
        <v/>
      </c>
      <c r="J43" s="51" t="str">
        <f>'02'!AA42</f>
        <v/>
      </c>
      <c r="K43" s="51" t="str">
        <f>'02'!AB42</f>
        <v/>
      </c>
      <c r="L43" s="51" t="str">
        <f>'02'!AC42</f>
        <v/>
      </c>
      <c r="M43" s="51" t="str">
        <f>'02'!AD42</f>
        <v/>
      </c>
      <c r="N43" s="51" t="str">
        <f>'02'!AE42</f>
        <v/>
      </c>
      <c r="O43" s="215" t="str">
        <f>'02'!AF42</f>
        <v/>
      </c>
      <c r="P43" s="214" t="str">
        <f>'02'!AG42</f>
        <v/>
      </c>
      <c r="Q43" s="51" t="e">
        <f>'02'!AH42</f>
        <v>#REF!</v>
      </c>
      <c r="R43" s="51" t="e">
        <f>'02'!AI42</f>
        <v>#REF!</v>
      </c>
      <c r="S43" s="215" t="str">
        <f>'02'!AJ42</f>
        <v/>
      </c>
      <c r="T43" s="217" t="str">
        <f>'02'!AK42</f>
        <v/>
      </c>
      <c r="U43" s="65" t="str">
        <f>'02'!AL42</f>
        <v/>
      </c>
      <c r="V43" s="141"/>
      <c r="W43" s="141"/>
      <c r="X43" s="141"/>
      <c r="Y43" s="141"/>
      <c r="Z43" s="141"/>
    </row>
    <row r="44" spans="1:26" s="26" customFormat="1" ht="15.95" customHeight="1">
      <c r="A44" s="141"/>
      <c r="B44" s="51">
        <v>39</v>
      </c>
      <c r="C44" s="51" t="str">
        <f>'02'!T43</f>
        <v/>
      </c>
      <c r="D44" s="51" t="str">
        <f>'02'!U43</f>
        <v/>
      </c>
      <c r="E44" s="51" t="str">
        <f>'02'!V43</f>
        <v/>
      </c>
      <c r="F44" s="211" t="str">
        <f>'02'!W43</f>
        <v/>
      </c>
      <c r="G44" s="214" t="str">
        <f>'02'!X43</f>
        <v/>
      </c>
      <c r="H44" s="51" t="str">
        <f>'02'!Y43</f>
        <v/>
      </c>
      <c r="I44" s="51" t="str">
        <f>'02'!Z43</f>
        <v/>
      </c>
      <c r="J44" s="51" t="str">
        <f>'02'!AA43</f>
        <v/>
      </c>
      <c r="K44" s="51" t="str">
        <f>'02'!AB43</f>
        <v/>
      </c>
      <c r="L44" s="51" t="str">
        <f>'02'!AC43</f>
        <v/>
      </c>
      <c r="M44" s="51" t="str">
        <f>'02'!AD43</f>
        <v/>
      </c>
      <c r="N44" s="51" t="str">
        <f>'02'!AE43</f>
        <v/>
      </c>
      <c r="O44" s="215" t="str">
        <f>'02'!AF43</f>
        <v/>
      </c>
      <c r="P44" s="214" t="str">
        <f>'02'!AG43</f>
        <v/>
      </c>
      <c r="Q44" s="51" t="e">
        <f>'02'!AH43</f>
        <v>#REF!</v>
      </c>
      <c r="R44" s="51" t="e">
        <f>'02'!AI43</f>
        <v>#REF!</v>
      </c>
      <c r="S44" s="215" t="str">
        <f>'02'!AJ43</f>
        <v/>
      </c>
      <c r="T44" s="217" t="str">
        <f>'02'!AK43</f>
        <v/>
      </c>
      <c r="U44" s="65" t="str">
        <f>'02'!AL43</f>
        <v/>
      </c>
      <c r="V44" s="141"/>
      <c r="W44" s="141"/>
      <c r="X44" s="141"/>
      <c r="Y44" s="141"/>
      <c r="Z44" s="141"/>
    </row>
    <row r="45" spans="1:26" s="26" customFormat="1" ht="15.95" customHeight="1">
      <c r="A45" s="141"/>
      <c r="B45" s="51">
        <v>40</v>
      </c>
      <c r="C45" s="51" t="str">
        <f>'02'!T44</f>
        <v/>
      </c>
      <c r="D45" s="51" t="str">
        <f>'02'!U44</f>
        <v/>
      </c>
      <c r="E45" s="51" t="str">
        <f>'02'!V44</f>
        <v/>
      </c>
      <c r="F45" s="211" t="str">
        <f>'02'!W44</f>
        <v/>
      </c>
      <c r="G45" s="214" t="str">
        <f>'02'!X44</f>
        <v/>
      </c>
      <c r="H45" s="51" t="str">
        <f>'02'!Y44</f>
        <v/>
      </c>
      <c r="I45" s="51" t="str">
        <f>'02'!Z44</f>
        <v/>
      </c>
      <c r="J45" s="51" t="str">
        <f>'02'!AA44</f>
        <v/>
      </c>
      <c r="K45" s="51" t="str">
        <f>'02'!AB44</f>
        <v/>
      </c>
      <c r="L45" s="51" t="str">
        <f>'02'!AC44</f>
        <v/>
      </c>
      <c r="M45" s="51" t="str">
        <f>'02'!AD44</f>
        <v/>
      </c>
      <c r="N45" s="51" t="str">
        <f>'02'!AE44</f>
        <v/>
      </c>
      <c r="O45" s="215" t="str">
        <f>'02'!AF44</f>
        <v/>
      </c>
      <c r="P45" s="214" t="str">
        <f>'02'!AG44</f>
        <v/>
      </c>
      <c r="Q45" s="51" t="e">
        <f>'02'!AH44</f>
        <v>#REF!</v>
      </c>
      <c r="R45" s="51" t="e">
        <f>'02'!AI44</f>
        <v>#REF!</v>
      </c>
      <c r="S45" s="215" t="str">
        <f>'02'!AJ44</f>
        <v/>
      </c>
      <c r="T45" s="217" t="str">
        <f>'02'!AK44</f>
        <v/>
      </c>
      <c r="U45" s="65" t="str">
        <f>'02'!AL44</f>
        <v/>
      </c>
      <c r="V45" s="141"/>
      <c r="W45" s="141"/>
      <c r="X45" s="141"/>
      <c r="Y45" s="141"/>
      <c r="Z45" s="141"/>
    </row>
    <row r="46" spans="1:26" s="26" customFormat="1" ht="15.95" customHeight="1">
      <c r="A46" s="141"/>
      <c r="B46" s="51">
        <v>41</v>
      </c>
      <c r="C46" s="51" t="str">
        <f>'02'!T45</f>
        <v/>
      </c>
      <c r="D46" s="51" t="str">
        <f>'02'!U45</f>
        <v/>
      </c>
      <c r="E46" s="51" t="str">
        <f>'02'!V45</f>
        <v/>
      </c>
      <c r="F46" s="211" t="str">
        <f>'02'!W45</f>
        <v/>
      </c>
      <c r="G46" s="214" t="str">
        <f>'02'!X45</f>
        <v/>
      </c>
      <c r="H46" s="51" t="str">
        <f>'02'!Y45</f>
        <v/>
      </c>
      <c r="I46" s="51" t="str">
        <f>'02'!Z45</f>
        <v/>
      </c>
      <c r="J46" s="51" t="str">
        <f>'02'!AA45</f>
        <v/>
      </c>
      <c r="K46" s="51" t="str">
        <f>'02'!AB45</f>
        <v/>
      </c>
      <c r="L46" s="51" t="str">
        <f>'02'!AC45</f>
        <v/>
      </c>
      <c r="M46" s="51" t="str">
        <f>'02'!AD45</f>
        <v/>
      </c>
      <c r="N46" s="51" t="str">
        <f>'02'!AE45</f>
        <v/>
      </c>
      <c r="O46" s="215" t="str">
        <f>'02'!AF45</f>
        <v/>
      </c>
      <c r="P46" s="214" t="str">
        <f>'02'!AG45</f>
        <v/>
      </c>
      <c r="Q46" s="51" t="e">
        <f>'02'!AH45</f>
        <v>#REF!</v>
      </c>
      <c r="R46" s="51" t="e">
        <f>'02'!AI45</f>
        <v>#REF!</v>
      </c>
      <c r="S46" s="215" t="str">
        <f>'02'!AJ45</f>
        <v/>
      </c>
      <c r="T46" s="217" t="str">
        <f>'02'!AK45</f>
        <v/>
      </c>
      <c r="U46" s="65" t="str">
        <f>'02'!AL45</f>
        <v/>
      </c>
      <c r="V46" s="141"/>
      <c r="W46" s="141"/>
      <c r="X46" s="141"/>
      <c r="Y46" s="141"/>
      <c r="Z46" s="141"/>
    </row>
    <row r="47" spans="1:26" s="26" customFormat="1" ht="15.95" customHeight="1">
      <c r="A47" s="141"/>
      <c r="B47" s="51">
        <v>42</v>
      </c>
      <c r="C47" s="51" t="str">
        <f>'02'!T46</f>
        <v/>
      </c>
      <c r="D47" s="51" t="str">
        <f>'02'!U46</f>
        <v/>
      </c>
      <c r="E47" s="51" t="str">
        <f>'02'!V46</f>
        <v/>
      </c>
      <c r="F47" s="211" t="str">
        <f>'02'!W46</f>
        <v/>
      </c>
      <c r="G47" s="214" t="str">
        <f>'02'!X46</f>
        <v/>
      </c>
      <c r="H47" s="51" t="str">
        <f>'02'!Y46</f>
        <v/>
      </c>
      <c r="I47" s="51" t="str">
        <f>'02'!Z46</f>
        <v/>
      </c>
      <c r="J47" s="51" t="str">
        <f>'02'!AA46</f>
        <v/>
      </c>
      <c r="K47" s="51" t="str">
        <f>'02'!AB46</f>
        <v/>
      </c>
      <c r="L47" s="51" t="str">
        <f>'02'!AC46</f>
        <v/>
      </c>
      <c r="M47" s="51" t="str">
        <f>'02'!AD46</f>
        <v/>
      </c>
      <c r="N47" s="51" t="str">
        <f>'02'!AE46</f>
        <v/>
      </c>
      <c r="O47" s="215" t="str">
        <f>'02'!AF46</f>
        <v/>
      </c>
      <c r="P47" s="214" t="str">
        <f>'02'!AG46</f>
        <v/>
      </c>
      <c r="Q47" s="51" t="e">
        <f>'02'!AH46</f>
        <v>#REF!</v>
      </c>
      <c r="R47" s="51" t="e">
        <f>'02'!AI46</f>
        <v>#REF!</v>
      </c>
      <c r="S47" s="215" t="str">
        <f>'02'!AJ46</f>
        <v/>
      </c>
      <c r="T47" s="217" t="str">
        <f>'02'!AK46</f>
        <v/>
      </c>
      <c r="U47" s="65" t="str">
        <f>'02'!AL46</f>
        <v/>
      </c>
      <c r="V47" s="141"/>
      <c r="W47" s="141"/>
      <c r="X47" s="141"/>
      <c r="Y47" s="141"/>
      <c r="Z47" s="141"/>
    </row>
    <row r="48" spans="1:26" s="26" customFormat="1" ht="15.95" customHeight="1">
      <c r="A48" s="141"/>
      <c r="B48" s="51">
        <v>43</v>
      </c>
      <c r="C48" s="51" t="str">
        <f>'02'!T47</f>
        <v/>
      </c>
      <c r="D48" s="51" t="str">
        <f>'02'!U47</f>
        <v/>
      </c>
      <c r="E48" s="51" t="str">
        <f>'02'!V47</f>
        <v/>
      </c>
      <c r="F48" s="211" t="str">
        <f>'02'!W47</f>
        <v/>
      </c>
      <c r="G48" s="214" t="str">
        <f>'02'!X47</f>
        <v/>
      </c>
      <c r="H48" s="51" t="str">
        <f>'02'!Y47</f>
        <v/>
      </c>
      <c r="I48" s="51" t="str">
        <f>'02'!Z47</f>
        <v/>
      </c>
      <c r="J48" s="51" t="str">
        <f>'02'!AA47</f>
        <v/>
      </c>
      <c r="K48" s="51" t="str">
        <f>'02'!AB47</f>
        <v/>
      </c>
      <c r="L48" s="51" t="str">
        <f>'02'!AC47</f>
        <v/>
      </c>
      <c r="M48" s="51" t="str">
        <f>'02'!AD47</f>
        <v/>
      </c>
      <c r="N48" s="51" t="str">
        <f>'02'!AE47</f>
        <v/>
      </c>
      <c r="O48" s="215" t="str">
        <f>'02'!AF47</f>
        <v/>
      </c>
      <c r="P48" s="214" t="str">
        <f>'02'!AG47</f>
        <v/>
      </c>
      <c r="Q48" s="51" t="e">
        <f>'02'!AH47</f>
        <v>#REF!</v>
      </c>
      <c r="R48" s="51" t="e">
        <f>'02'!AI47</f>
        <v>#REF!</v>
      </c>
      <c r="S48" s="215" t="str">
        <f>'02'!AJ47</f>
        <v/>
      </c>
      <c r="T48" s="217" t="str">
        <f>'02'!AK47</f>
        <v/>
      </c>
      <c r="U48" s="65" t="str">
        <f>'02'!AL47</f>
        <v/>
      </c>
      <c r="V48" s="141"/>
      <c r="W48" s="141"/>
      <c r="X48" s="141"/>
      <c r="Y48" s="141"/>
      <c r="Z48" s="141"/>
    </row>
    <row r="49" spans="1:26" s="26" customFormat="1" ht="15.95" customHeight="1">
      <c r="A49" s="141"/>
      <c r="B49" s="51">
        <v>44</v>
      </c>
      <c r="C49" s="51" t="str">
        <f>'02'!T48</f>
        <v/>
      </c>
      <c r="D49" s="51" t="str">
        <f>'02'!U48</f>
        <v/>
      </c>
      <c r="E49" s="51" t="str">
        <f>'02'!V48</f>
        <v/>
      </c>
      <c r="F49" s="211" t="str">
        <f>'02'!W48</f>
        <v/>
      </c>
      <c r="G49" s="214" t="str">
        <f>'02'!X48</f>
        <v/>
      </c>
      <c r="H49" s="51" t="str">
        <f>'02'!Y48</f>
        <v/>
      </c>
      <c r="I49" s="51" t="str">
        <f>'02'!Z48</f>
        <v/>
      </c>
      <c r="J49" s="51" t="str">
        <f>'02'!AA48</f>
        <v/>
      </c>
      <c r="K49" s="51" t="str">
        <f>'02'!AB48</f>
        <v/>
      </c>
      <c r="L49" s="51" t="str">
        <f>'02'!AC48</f>
        <v/>
      </c>
      <c r="M49" s="51" t="str">
        <f>'02'!AD48</f>
        <v/>
      </c>
      <c r="N49" s="51" t="str">
        <f>'02'!AE48</f>
        <v/>
      </c>
      <c r="O49" s="215" t="str">
        <f>'02'!AF48</f>
        <v/>
      </c>
      <c r="P49" s="214" t="str">
        <f>'02'!AG48</f>
        <v/>
      </c>
      <c r="Q49" s="51" t="e">
        <f>'02'!AH48</f>
        <v>#REF!</v>
      </c>
      <c r="R49" s="51" t="e">
        <f>'02'!AI48</f>
        <v>#REF!</v>
      </c>
      <c r="S49" s="215" t="str">
        <f>'02'!AJ48</f>
        <v/>
      </c>
      <c r="T49" s="217" t="str">
        <f>'02'!AK48</f>
        <v/>
      </c>
      <c r="U49" s="65" t="str">
        <f>'02'!AL48</f>
        <v/>
      </c>
      <c r="V49" s="141"/>
      <c r="W49" s="141"/>
      <c r="X49" s="141"/>
      <c r="Y49" s="141"/>
      <c r="Z49" s="141"/>
    </row>
    <row r="50" spans="1:26" s="26" customFormat="1" ht="15.95" customHeight="1">
      <c r="A50" s="141"/>
      <c r="B50" s="51">
        <v>45</v>
      </c>
      <c r="C50" s="51" t="str">
        <f>'02'!T49</f>
        <v/>
      </c>
      <c r="D50" s="51" t="str">
        <f>'02'!U49</f>
        <v/>
      </c>
      <c r="E50" s="51" t="str">
        <f>'02'!V49</f>
        <v/>
      </c>
      <c r="F50" s="211" t="str">
        <f>'02'!W49</f>
        <v/>
      </c>
      <c r="G50" s="214" t="str">
        <f>'02'!X49</f>
        <v/>
      </c>
      <c r="H50" s="51" t="str">
        <f>'02'!Y49</f>
        <v/>
      </c>
      <c r="I50" s="51" t="str">
        <f>'02'!Z49</f>
        <v/>
      </c>
      <c r="J50" s="51" t="str">
        <f>'02'!AA49</f>
        <v/>
      </c>
      <c r="K50" s="51" t="str">
        <f>'02'!AB49</f>
        <v/>
      </c>
      <c r="L50" s="51" t="str">
        <f>'02'!AC49</f>
        <v/>
      </c>
      <c r="M50" s="51" t="str">
        <f>'02'!AD49</f>
        <v/>
      </c>
      <c r="N50" s="51" t="str">
        <f>'02'!AE49</f>
        <v/>
      </c>
      <c r="O50" s="215" t="str">
        <f>'02'!AF49</f>
        <v/>
      </c>
      <c r="P50" s="214" t="str">
        <f>'02'!AG49</f>
        <v/>
      </c>
      <c r="Q50" s="51" t="e">
        <f>'02'!AH49</f>
        <v>#REF!</v>
      </c>
      <c r="R50" s="51" t="e">
        <f>'02'!AI49</f>
        <v>#REF!</v>
      </c>
      <c r="S50" s="215" t="str">
        <f>'02'!AJ49</f>
        <v/>
      </c>
      <c r="T50" s="217" t="str">
        <f>'02'!AK49</f>
        <v/>
      </c>
      <c r="U50" s="65" t="str">
        <f>'02'!AL49</f>
        <v/>
      </c>
      <c r="V50" s="141"/>
      <c r="W50" s="141"/>
      <c r="X50" s="141"/>
      <c r="Y50" s="141"/>
      <c r="Z50" s="141"/>
    </row>
    <row r="51" spans="1:26" s="26" customFormat="1" ht="15.95" customHeight="1">
      <c r="A51" s="141"/>
      <c r="B51" s="51">
        <v>46</v>
      </c>
      <c r="C51" s="51" t="str">
        <f>'02'!T50</f>
        <v/>
      </c>
      <c r="D51" s="51" t="str">
        <f>'02'!U50</f>
        <v/>
      </c>
      <c r="E51" s="51" t="str">
        <f>'02'!V50</f>
        <v/>
      </c>
      <c r="F51" s="211" t="str">
        <f>'02'!W50</f>
        <v/>
      </c>
      <c r="G51" s="214" t="str">
        <f>'02'!X50</f>
        <v/>
      </c>
      <c r="H51" s="51" t="str">
        <f>'02'!Y50</f>
        <v/>
      </c>
      <c r="I51" s="51" t="str">
        <f>'02'!Z50</f>
        <v/>
      </c>
      <c r="J51" s="51" t="str">
        <f>'02'!AA50</f>
        <v/>
      </c>
      <c r="K51" s="51" t="str">
        <f>'02'!AB50</f>
        <v/>
      </c>
      <c r="L51" s="51" t="str">
        <f>'02'!AC50</f>
        <v/>
      </c>
      <c r="M51" s="51" t="str">
        <f>'02'!AD50</f>
        <v/>
      </c>
      <c r="N51" s="51" t="str">
        <f>'02'!AE50</f>
        <v/>
      </c>
      <c r="O51" s="215" t="str">
        <f>'02'!AF50</f>
        <v/>
      </c>
      <c r="P51" s="214" t="str">
        <f>'02'!AG50</f>
        <v/>
      </c>
      <c r="Q51" s="51" t="e">
        <f>'02'!AH50</f>
        <v>#REF!</v>
      </c>
      <c r="R51" s="51" t="e">
        <f>'02'!AI50</f>
        <v>#REF!</v>
      </c>
      <c r="S51" s="215" t="str">
        <f>'02'!AJ50</f>
        <v/>
      </c>
      <c r="T51" s="217" t="str">
        <f>'02'!AK50</f>
        <v/>
      </c>
      <c r="U51" s="65" t="str">
        <f>'02'!AL50</f>
        <v/>
      </c>
      <c r="V51" s="141"/>
      <c r="W51" s="141"/>
      <c r="X51" s="141"/>
      <c r="Y51" s="141"/>
      <c r="Z51" s="141"/>
    </row>
    <row r="52" spans="1:26" s="26" customFormat="1" ht="15.95" customHeight="1">
      <c r="A52" s="141"/>
      <c r="B52" s="51">
        <v>47</v>
      </c>
      <c r="C52" s="51" t="str">
        <f>'02'!T51</f>
        <v/>
      </c>
      <c r="D52" s="51" t="str">
        <f>'02'!U51</f>
        <v/>
      </c>
      <c r="E52" s="51" t="str">
        <f>'02'!V51</f>
        <v/>
      </c>
      <c r="F52" s="211" t="str">
        <f>'02'!W51</f>
        <v/>
      </c>
      <c r="G52" s="214" t="str">
        <f>'02'!X51</f>
        <v/>
      </c>
      <c r="H52" s="51" t="str">
        <f>'02'!Y51</f>
        <v/>
      </c>
      <c r="I52" s="51" t="str">
        <f>'02'!Z51</f>
        <v/>
      </c>
      <c r="J52" s="51" t="str">
        <f>'02'!AA51</f>
        <v/>
      </c>
      <c r="K52" s="51" t="str">
        <f>'02'!AB51</f>
        <v/>
      </c>
      <c r="L52" s="51" t="str">
        <f>'02'!AC51</f>
        <v/>
      </c>
      <c r="M52" s="51" t="str">
        <f>'02'!AD51</f>
        <v/>
      </c>
      <c r="N52" s="51" t="str">
        <f>'02'!AE51</f>
        <v/>
      </c>
      <c r="O52" s="215" t="str">
        <f>'02'!AF51</f>
        <v/>
      </c>
      <c r="P52" s="214" t="str">
        <f>'02'!AG51</f>
        <v/>
      </c>
      <c r="Q52" s="51" t="e">
        <f>'02'!AH51</f>
        <v>#REF!</v>
      </c>
      <c r="R52" s="51" t="e">
        <f>'02'!AI51</f>
        <v>#REF!</v>
      </c>
      <c r="S52" s="215" t="str">
        <f>'02'!AJ51</f>
        <v/>
      </c>
      <c r="T52" s="217" t="str">
        <f>'02'!AK51</f>
        <v/>
      </c>
      <c r="U52" s="65" t="str">
        <f>'02'!AL51</f>
        <v/>
      </c>
      <c r="V52" s="141"/>
      <c r="W52" s="141"/>
      <c r="X52" s="141"/>
      <c r="Y52" s="141"/>
      <c r="Z52" s="141"/>
    </row>
    <row r="53" spans="1:26" s="26" customFormat="1" ht="15.95" customHeight="1">
      <c r="A53" s="141"/>
      <c r="B53" s="51">
        <v>48</v>
      </c>
      <c r="C53" s="51" t="str">
        <f>'02'!T52</f>
        <v/>
      </c>
      <c r="D53" s="51" t="str">
        <f>'02'!U52</f>
        <v/>
      </c>
      <c r="E53" s="51" t="str">
        <f>'02'!V52</f>
        <v/>
      </c>
      <c r="F53" s="211" t="str">
        <f>'02'!W52</f>
        <v/>
      </c>
      <c r="G53" s="214" t="str">
        <f>'02'!X52</f>
        <v/>
      </c>
      <c r="H53" s="51" t="str">
        <f>'02'!Y52</f>
        <v/>
      </c>
      <c r="I53" s="51" t="str">
        <f>'02'!Z52</f>
        <v/>
      </c>
      <c r="J53" s="51" t="str">
        <f>'02'!AA52</f>
        <v/>
      </c>
      <c r="K53" s="51" t="str">
        <f>'02'!AB52</f>
        <v/>
      </c>
      <c r="L53" s="51" t="str">
        <f>'02'!AC52</f>
        <v/>
      </c>
      <c r="M53" s="51" t="str">
        <f>'02'!AD52</f>
        <v/>
      </c>
      <c r="N53" s="51" t="str">
        <f>'02'!AE52</f>
        <v/>
      </c>
      <c r="O53" s="215" t="str">
        <f>'02'!AF52</f>
        <v/>
      </c>
      <c r="P53" s="214" t="str">
        <f>'02'!AG52</f>
        <v/>
      </c>
      <c r="Q53" s="51" t="e">
        <f>'02'!AH52</f>
        <v>#REF!</v>
      </c>
      <c r="R53" s="51" t="e">
        <f>'02'!AI52</f>
        <v>#REF!</v>
      </c>
      <c r="S53" s="215" t="str">
        <f>'02'!AJ52</f>
        <v/>
      </c>
      <c r="T53" s="217" t="str">
        <f>'02'!AK52</f>
        <v/>
      </c>
      <c r="U53" s="65" t="str">
        <f>'02'!AL52</f>
        <v/>
      </c>
      <c r="V53" s="141"/>
      <c r="W53" s="141"/>
      <c r="X53" s="141"/>
      <c r="Y53" s="141"/>
      <c r="Z53" s="141"/>
    </row>
    <row r="54" spans="1:26" s="26" customFormat="1" ht="15.95" customHeight="1">
      <c r="A54" s="141"/>
      <c r="B54" s="51">
        <v>49</v>
      </c>
      <c r="C54" s="51" t="str">
        <f>'02'!T53</f>
        <v/>
      </c>
      <c r="D54" s="51" t="str">
        <f>'02'!U53</f>
        <v/>
      </c>
      <c r="E54" s="51" t="str">
        <f>'02'!V53</f>
        <v/>
      </c>
      <c r="F54" s="211" t="str">
        <f>'02'!W53</f>
        <v/>
      </c>
      <c r="G54" s="214" t="str">
        <f>'02'!X53</f>
        <v/>
      </c>
      <c r="H54" s="51" t="str">
        <f>'02'!Y53</f>
        <v/>
      </c>
      <c r="I54" s="51" t="str">
        <f>'02'!Z53</f>
        <v/>
      </c>
      <c r="J54" s="51" t="str">
        <f>'02'!AA53</f>
        <v/>
      </c>
      <c r="K54" s="51" t="str">
        <f>'02'!AB53</f>
        <v/>
      </c>
      <c r="L54" s="51" t="str">
        <f>'02'!AC53</f>
        <v/>
      </c>
      <c r="M54" s="51" t="str">
        <f>'02'!AD53</f>
        <v/>
      </c>
      <c r="N54" s="51" t="str">
        <f>'02'!AE53</f>
        <v/>
      </c>
      <c r="O54" s="215" t="str">
        <f>'02'!AF53</f>
        <v/>
      </c>
      <c r="P54" s="214" t="str">
        <f>'02'!AG53</f>
        <v/>
      </c>
      <c r="Q54" s="51" t="e">
        <f>'02'!AH53</f>
        <v>#REF!</v>
      </c>
      <c r="R54" s="51" t="e">
        <f>'02'!AI53</f>
        <v>#REF!</v>
      </c>
      <c r="S54" s="215" t="str">
        <f>'02'!AJ53</f>
        <v/>
      </c>
      <c r="T54" s="217" t="str">
        <f>'02'!AK53</f>
        <v/>
      </c>
      <c r="U54" s="65" t="str">
        <f>'02'!AL53</f>
        <v/>
      </c>
      <c r="V54" s="141"/>
      <c r="W54" s="141"/>
      <c r="X54" s="141"/>
      <c r="Y54" s="141"/>
      <c r="Z54" s="141"/>
    </row>
    <row r="55" spans="1:26" s="26" customFormat="1" ht="15.95" customHeight="1">
      <c r="A55" s="141"/>
      <c r="B55" s="51">
        <v>50</v>
      </c>
      <c r="C55" s="51" t="str">
        <f>'02'!T54</f>
        <v/>
      </c>
      <c r="D55" s="51" t="str">
        <f>'02'!U54</f>
        <v/>
      </c>
      <c r="E55" s="51" t="str">
        <f>'02'!V54</f>
        <v/>
      </c>
      <c r="F55" s="211" t="str">
        <f>'02'!W54</f>
        <v/>
      </c>
      <c r="G55" s="214" t="str">
        <f>'02'!X54</f>
        <v/>
      </c>
      <c r="H55" s="51" t="str">
        <f>'02'!Y54</f>
        <v/>
      </c>
      <c r="I55" s="51" t="str">
        <f>'02'!Z54</f>
        <v/>
      </c>
      <c r="J55" s="51" t="str">
        <f>'02'!AA54</f>
        <v/>
      </c>
      <c r="K55" s="51" t="str">
        <f>'02'!AB54</f>
        <v/>
      </c>
      <c r="L55" s="51" t="str">
        <f>'02'!AC54</f>
        <v/>
      </c>
      <c r="M55" s="51" t="str">
        <f>'02'!AD54</f>
        <v/>
      </c>
      <c r="N55" s="51" t="str">
        <f>'02'!AE54</f>
        <v/>
      </c>
      <c r="O55" s="215" t="str">
        <f>'02'!AF54</f>
        <v/>
      </c>
      <c r="P55" s="214" t="str">
        <f>'02'!AG54</f>
        <v/>
      </c>
      <c r="Q55" s="51" t="e">
        <f>'02'!AH54</f>
        <v>#REF!</v>
      </c>
      <c r="R55" s="51" t="e">
        <f>'02'!AI54</f>
        <v>#REF!</v>
      </c>
      <c r="S55" s="215" t="str">
        <f>'02'!AJ54</f>
        <v/>
      </c>
      <c r="T55" s="217" t="str">
        <f>'02'!AK54</f>
        <v/>
      </c>
      <c r="U55" s="65" t="str">
        <f>'02'!AL54</f>
        <v/>
      </c>
      <c r="V55" s="141"/>
      <c r="W55" s="141"/>
      <c r="X55" s="141"/>
      <c r="Y55" s="141"/>
      <c r="Z55" s="141"/>
    </row>
    <row r="56" spans="1:26" ht="25.5" customHeight="1">
      <c r="A56" s="140"/>
      <c r="G56" s="20" t="s">
        <v>14</v>
      </c>
      <c r="N56" s="20" t="s">
        <v>15</v>
      </c>
      <c r="V56" s="140"/>
      <c r="W56" s="140"/>
      <c r="X56" s="140"/>
      <c r="Y56" s="140"/>
      <c r="Z56" s="140"/>
    </row>
    <row r="57" spans="1:26" ht="24.75" customHeight="1">
      <c r="A57" s="140"/>
      <c r="H57" s="59" t="str">
        <f>'03'!$F$60</f>
        <v>(นางสาวธญานี  บุสดี)</v>
      </c>
      <c r="V57" s="140"/>
      <c r="W57" s="140"/>
      <c r="X57" s="140"/>
      <c r="Y57" s="140"/>
      <c r="Z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0" width="6.28515625" style="272" customWidth="1"/>
    <col min="11" max="11" width="8.140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นางสาวธญานี  บุสดี                ตำแหน่ง  ครูพนักงานราชการ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ครูประจำชั้นประถมศึกษาปีที่ 1  ได้ดำเนินการวัดผลประเมินผลการเรียนนักเรียน ภาคเรียนที่ 1  ปีการศึกษา  2568   เสร็จสิ้นแล้ว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315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 ht="24">
      <c r="A10" s="271"/>
      <c r="B10" s="268"/>
      <c r="C10" s="268"/>
      <c r="D10" s="552" t="s">
        <v>316</v>
      </c>
      <c r="E10" s="551"/>
      <c r="F10" s="551"/>
      <c r="G10" s="551"/>
      <c r="H10" s="551"/>
      <c r="I10" s="551"/>
      <c r="J10" s="551"/>
      <c r="K10" s="553"/>
      <c r="L10" s="268"/>
      <c r="M10" s="268"/>
      <c r="N10" s="268"/>
      <c r="O10" s="273"/>
      <c r="P10" s="273"/>
      <c r="Q10" s="273"/>
      <c r="R10" s="268"/>
    </row>
    <row r="11" spans="1:18" ht="24" customHeight="1">
      <c r="A11" s="271"/>
      <c r="B11" s="558" t="s">
        <v>319</v>
      </c>
      <c r="C11" s="559"/>
      <c r="D11" s="536" t="s">
        <v>317</v>
      </c>
      <c r="E11" s="536"/>
      <c r="F11" s="536" t="s">
        <v>218</v>
      </c>
      <c r="G11" s="536"/>
      <c r="H11" s="536" t="s">
        <v>216</v>
      </c>
      <c r="I11" s="536"/>
      <c r="J11" s="536" t="s">
        <v>214</v>
      </c>
      <c r="K11" s="536"/>
      <c r="L11" s="535" t="s">
        <v>330</v>
      </c>
      <c r="M11" s="268"/>
      <c r="N11" s="268"/>
      <c r="O11" s="273"/>
      <c r="P11" s="273"/>
      <c r="Q11" s="273"/>
      <c r="R11" s="268"/>
    </row>
    <row r="12" spans="1:18" ht="24">
      <c r="A12" s="271"/>
      <c r="B12" s="560"/>
      <c r="C12" s="561"/>
      <c r="D12" s="278" t="s">
        <v>318</v>
      </c>
      <c r="E12" s="278" t="s">
        <v>4</v>
      </c>
      <c r="F12" s="278" t="s">
        <v>318</v>
      </c>
      <c r="G12" s="278" t="s">
        <v>4</v>
      </c>
      <c r="H12" s="278" t="s">
        <v>318</v>
      </c>
      <c r="I12" s="278" t="s">
        <v>4</v>
      </c>
      <c r="J12" s="278" t="s">
        <v>318</v>
      </c>
      <c r="K12" s="278" t="s">
        <v>4</v>
      </c>
      <c r="L12" s="535"/>
      <c r="M12" s="268"/>
      <c r="N12" s="268"/>
      <c r="O12" s="273"/>
      <c r="P12" s="273"/>
      <c r="Q12" s="273"/>
      <c r="R12" s="268"/>
    </row>
    <row r="13" spans="1:18" ht="24">
      <c r="A13" s="271"/>
      <c r="B13" s="288" t="s">
        <v>320</v>
      </c>
      <c r="C13" s="289"/>
      <c r="D13" s="280">
        <f>COUNTIF('06'!FN6:FN55,0)</f>
        <v>0</v>
      </c>
      <c r="E13" s="279" t="str">
        <f>IF(L13=0,"",D13*100/$L13)</f>
        <v/>
      </c>
      <c r="F13" s="280">
        <f>COUNTIF('06'!FN6:FN55,1)</f>
        <v>0</v>
      </c>
      <c r="G13" s="279" t="str">
        <f>IF(L13=0,"",F13*100/$L13)</f>
        <v/>
      </c>
      <c r="H13" s="280">
        <f>COUNTIF('06'!FN6:FN55,2)</f>
        <v>0</v>
      </c>
      <c r="I13" s="279" t="str">
        <f>IF(L13=0,"",H13*100/$L13)</f>
        <v/>
      </c>
      <c r="J13" s="280">
        <f>COUNTIF('06'!FN6:FN55,3)</f>
        <v>0</v>
      </c>
      <c r="K13" s="279" t="str">
        <f>IF(L13=0,"",J13*100/$L13)</f>
        <v/>
      </c>
      <c r="L13" s="280">
        <f>SUM(D13,F13,H13,J13)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288" t="s">
        <v>321</v>
      </c>
      <c r="C14" s="289"/>
      <c r="D14" s="280">
        <f>COUNTIF('06'!FP6:FP55,0)</f>
        <v>0</v>
      </c>
      <c r="E14" s="279" t="str">
        <f t="shared" ref="E14:E21" si="0">IF(L14=0,"",D14*100/$L14)</f>
        <v/>
      </c>
      <c r="F14" s="280">
        <f>COUNTIF('06'!FP6:FP55,1)</f>
        <v>0</v>
      </c>
      <c r="G14" s="279" t="str">
        <f t="shared" ref="G14:G21" si="1">IF(L14=0,"",F14*100/$L14)</f>
        <v/>
      </c>
      <c r="H14" s="280">
        <f>COUNTIF('06'!FP6:FP55,2)</f>
        <v>0</v>
      </c>
      <c r="I14" s="279" t="str">
        <f t="shared" ref="I14:I21" si="2">IF(L14=0,"",H14*100/$L14)</f>
        <v/>
      </c>
      <c r="J14" s="280">
        <f>COUNTIF('06'!FP6:FP55,3)</f>
        <v>0</v>
      </c>
      <c r="K14" s="279" t="str">
        <f t="shared" ref="K14:K21" si="3">IF(L14=0,"",J14*100/$L14)</f>
        <v/>
      </c>
      <c r="L14" s="280">
        <f t="shared" ref="L14:L21" si="4">SUM(D14,F14,H14,J14)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288" t="s">
        <v>322</v>
      </c>
      <c r="C15" s="289"/>
      <c r="D15" s="280">
        <f>COUNTIF('06'!FR6:FR55,0)</f>
        <v>0</v>
      </c>
      <c r="E15" s="279" t="str">
        <f t="shared" si="0"/>
        <v/>
      </c>
      <c r="F15" s="280">
        <f>COUNTIF('06'!FR6:FR55,1)</f>
        <v>0</v>
      </c>
      <c r="G15" s="279" t="str">
        <f t="shared" si="1"/>
        <v/>
      </c>
      <c r="H15" s="280">
        <f>COUNTIF('06'!FR6:FR55,2)</f>
        <v>0</v>
      </c>
      <c r="I15" s="279" t="str">
        <f t="shared" si="2"/>
        <v/>
      </c>
      <c r="J15" s="280">
        <f>COUNTIF('06'!FR6:FR55,3)</f>
        <v>0</v>
      </c>
      <c r="K15" s="279" t="str">
        <f t="shared" si="3"/>
        <v/>
      </c>
      <c r="L15" s="280">
        <f t="shared" si="4"/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288" t="s">
        <v>323</v>
      </c>
      <c r="C16" s="289"/>
      <c r="D16" s="280">
        <f>COUNTIF('06'!FT6:FT55,0)</f>
        <v>0</v>
      </c>
      <c r="E16" s="279" t="str">
        <f t="shared" si="0"/>
        <v/>
      </c>
      <c r="F16" s="280">
        <f>COUNTIF('06'!FT6:FT55,1)</f>
        <v>0</v>
      </c>
      <c r="G16" s="279" t="str">
        <f t="shared" si="1"/>
        <v/>
      </c>
      <c r="H16" s="280">
        <f>COUNTIF('06'!FT6:FT55,2)</f>
        <v>0</v>
      </c>
      <c r="I16" s="279" t="str">
        <f t="shared" si="2"/>
        <v/>
      </c>
      <c r="J16" s="280">
        <f>COUNTIF('06'!FT6:FT55,3)</f>
        <v>0</v>
      </c>
      <c r="K16" s="279" t="str">
        <f t="shared" si="3"/>
        <v/>
      </c>
      <c r="L16" s="280">
        <f t="shared" si="4"/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288" t="s">
        <v>324</v>
      </c>
      <c r="C17" s="289"/>
      <c r="D17" s="280">
        <f>COUNTIF('06'!FV6:FV55,0)</f>
        <v>0</v>
      </c>
      <c r="E17" s="279" t="str">
        <f t="shared" si="0"/>
        <v/>
      </c>
      <c r="F17" s="280">
        <f>COUNTIF('06'!FV6:FV55,1)</f>
        <v>0</v>
      </c>
      <c r="G17" s="279" t="str">
        <f t="shared" si="1"/>
        <v/>
      </c>
      <c r="H17" s="280">
        <f>COUNTIF('06'!FV6:FV55,2)</f>
        <v>0</v>
      </c>
      <c r="I17" s="279" t="str">
        <f t="shared" si="2"/>
        <v/>
      </c>
      <c r="J17" s="280">
        <f>COUNTIF('06'!FV6:FV55,3)</f>
        <v>0</v>
      </c>
      <c r="K17" s="279" t="str">
        <f t="shared" si="3"/>
        <v/>
      </c>
      <c r="L17" s="280">
        <f t="shared" si="4"/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288" t="s">
        <v>325</v>
      </c>
      <c r="C18" s="289"/>
      <c r="D18" s="280">
        <f>COUNTIF('06'!FX6:FX55,0)</f>
        <v>0</v>
      </c>
      <c r="E18" s="279" t="str">
        <f t="shared" si="0"/>
        <v/>
      </c>
      <c r="F18" s="280">
        <f>COUNTIF('06'!FX6:FX55,1)</f>
        <v>0</v>
      </c>
      <c r="G18" s="279" t="str">
        <f t="shared" si="1"/>
        <v/>
      </c>
      <c r="H18" s="280">
        <f>COUNTIF('06'!FX6:FX55,2)</f>
        <v>0</v>
      </c>
      <c r="I18" s="279" t="str">
        <f t="shared" si="2"/>
        <v/>
      </c>
      <c r="J18" s="280">
        <f>COUNTIF('06'!FX6:FX55,3)</f>
        <v>0</v>
      </c>
      <c r="K18" s="279" t="str">
        <f t="shared" si="3"/>
        <v/>
      </c>
      <c r="L18" s="280">
        <f t="shared" si="4"/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288" t="s">
        <v>326</v>
      </c>
      <c r="C19" s="289"/>
      <c r="D19" s="280">
        <f>COUNTIF('06'!FZ6:FZ55,0)</f>
        <v>0</v>
      </c>
      <c r="E19" s="279" t="str">
        <f t="shared" si="0"/>
        <v/>
      </c>
      <c r="F19" s="280">
        <f>COUNTIF('06'!FZ6:FZ55,1)</f>
        <v>0</v>
      </c>
      <c r="G19" s="279" t="str">
        <f t="shared" si="1"/>
        <v/>
      </c>
      <c r="H19" s="280">
        <f>COUNTIF('06'!FZ6:FZ55,2)</f>
        <v>0</v>
      </c>
      <c r="I19" s="279" t="str">
        <f t="shared" si="2"/>
        <v/>
      </c>
      <c r="J19" s="280">
        <f>COUNTIF('06'!FZ6:FZ55,3)</f>
        <v>0</v>
      </c>
      <c r="K19" s="279" t="str">
        <f t="shared" si="3"/>
        <v/>
      </c>
      <c r="L19" s="280">
        <f t="shared" si="4"/>
        <v>0</v>
      </c>
      <c r="M19" s="268"/>
      <c r="N19" s="268"/>
      <c r="O19" s="273"/>
      <c r="P19" s="273"/>
      <c r="Q19" s="273"/>
      <c r="R19" s="268"/>
    </row>
    <row r="20" spans="1:18" ht="24.75" thickBot="1">
      <c r="A20" s="271"/>
      <c r="B20" s="292" t="s">
        <v>327</v>
      </c>
      <c r="C20" s="293"/>
      <c r="D20" s="294">
        <f>COUNTIF('06'!GB6:GB55,0)</f>
        <v>0</v>
      </c>
      <c r="E20" s="295" t="str">
        <f t="shared" si="0"/>
        <v/>
      </c>
      <c r="F20" s="294">
        <f>COUNTIF('06'!GB6:GB55,1)</f>
        <v>0</v>
      </c>
      <c r="G20" s="295" t="str">
        <f t="shared" si="1"/>
        <v/>
      </c>
      <c r="H20" s="294">
        <f>COUNTIF('06'!GB6:GB55,2)</f>
        <v>0</v>
      </c>
      <c r="I20" s="295" t="str">
        <f t="shared" si="2"/>
        <v/>
      </c>
      <c r="J20" s="294">
        <f>COUNTIF('06'!GB6:GB55,3)</f>
        <v>0</v>
      </c>
      <c r="K20" s="295" t="str">
        <f t="shared" si="3"/>
        <v/>
      </c>
      <c r="L20" s="294">
        <f t="shared" si="4"/>
        <v>0</v>
      </c>
      <c r="M20" s="268"/>
      <c r="N20" s="268"/>
      <c r="O20" s="273"/>
      <c r="P20" s="273"/>
      <c r="Q20" s="273"/>
      <c r="R20" s="268"/>
    </row>
    <row r="21" spans="1:18" ht="24.75" thickBot="1">
      <c r="A21" s="271"/>
      <c r="B21" s="548" t="s">
        <v>329</v>
      </c>
      <c r="C21" s="549"/>
      <c r="D21" s="296">
        <f>COUNTIF('06'!GD6:GD55,0)</f>
        <v>0</v>
      </c>
      <c r="E21" s="297" t="str">
        <f t="shared" si="0"/>
        <v/>
      </c>
      <c r="F21" s="296">
        <f>COUNTIF('06'!GD6:GD55,1)</f>
        <v>0</v>
      </c>
      <c r="G21" s="297" t="str">
        <f t="shared" si="1"/>
        <v/>
      </c>
      <c r="H21" s="296">
        <f>COUNTIF('06'!GD6:GD55,2)</f>
        <v>0</v>
      </c>
      <c r="I21" s="297" t="str">
        <f t="shared" si="2"/>
        <v/>
      </c>
      <c r="J21" s="296">
        <f>COUNTIF('06'!GD6:GD55,3)</f>
        <v>0</v>
      </c>
      <c r="K21" s="297" t="str">
        <f t="shared" si="3"/>
        <v/>
      </c>
      <c r="L21" s="296">
        <f t="shared" si="4"/>
        <v>0</v>
      </c>
      <c r="M21" s="268"/>
      <c r="N21" s="268"/>
      <c r="O21" s="273"/>
      <c r="P21" s="273"/>
      <c r="Q21" s="273"/>
      <c r="R21" s="268"/>
    </row>
    <row r="22" spans="1:18" ht="24.75" thickBot="1">
      <c r="A22" s="271"/>
      <c r="B22" s="548" t="s">
        <v>328</v>
      </c>
      <c r="C22" s="554"/>
      <c r="D22" s="554"/>
      <c r="E22" s="554"/>
      <c r="F22" s="554"/>
      <c r="G22" s="554"/>
      <c r="H22" s="555" t="str">
        <f>IF(L21=0,"",I21+K21)</f>
        <v/>
      </c>
      <c r="I22" s="556"/>
      <c r="J22" s="556"/>
      <c r="K22" s="557"/>
      <c r="L22" s="298"/>
      <c r="M22" s="268"/>
      <c r="N22" s="268"/>
      <c r="O22" s="273"/>
      <c r="P22" s="273"/>
      <c r="Q22" s="273"/>
      <c r="R22" s="268"/>
    </row>
    <row r="23" spans="1:18">
      <c r="A23" s="271"/>
      <c r="B23" s="275"/>
      <c r="C23" s="275"/>
      <c r="D23" s="275"/>
      <c r="E23" s="275"/>
      <c r="F23" s="275"/>
      <c r="G23" s="275"/>
      <c r="H23" s="275"/>
      <c r="I23" s="276"/>
      <c r="J23" s="276"/>
      <c r="K23" s="276"/>
      <c r="L23" s="276"/>
      <c r="M23" s="268"/>
      <c r="N23" s="268"/>
      <c r="O23" s="273"/>
      <c r="P23" s="273"/>
      <c r="Q23" s="273"/>
      <c r="R23" s="268"/>
    </row>
    <row r="24" spans="1:18" ht="21.75" customHeight="1">
      <c r="A24" s="271"/>
      <c r="B24" s="303" t="s">
        <v>331</v>
      </c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68"/>
      <c r="O24" s="273"/>
      <c r="P24" s="273"/>
      <c r="Q24" s="273"/>
      <c r="R24" s="268"/>
    </row>
    <row r="25" spans="1:18" ht="21.75" customHeight="1">
      <c r="A25" s="271"/>
      <c r="B25" s="304" t="s">
        <v>11</v>
      </c>
      <c r="C25" s="286"/>
      <c r="D25" s="280">
        <f>COUNTIF('05'!CQ6:CQ55,0)</f>
        <v>2</v>
      </c>
      <c r="E25" s="279">
        <f>IF(L25=0,"",D25*100/$L25)</f>
        <v>100</v>
      </c>
      <c r="F25" s="285">
        <f>COUNTIF('05'!CQ6:CQ55,1)</f>
        <v>0</v>
      </c>
      <c r="G25" s="279">
        <f>IF(L25=0,"",F25*100/$L25)</f>
        <v>0</v>
      </c>
      <c r="H25" s="285">
        <f>COUNTIF('05'!CQ6:CQ55,2)</f>
        <v>0</v>
      </c>
      <c r="I25" s="287">
        <f>IF(L25=0,"",H25*100/$L25)</f>
        <v>0</v>
      </c>
      <c r="J25" s="306">
        <f>COUNTIF('05'!CQ6:CQ55,3)</f>
        <v>0</v>
      </c>
      <c r="K25" s="287">
        <f>IF(L25=0,"",J25*100/$L25)</f>
        <v>0</v>
      </c>
      <c r="L25" s="306">
        <f>SUM(D25,F25,H25,J25)</f>
        <v>2</v>
      </c>
      <c r="M25" s="268"/>
      <c r="N25" s="268"/>
      <c r="O25" s="273"/>
      <c r="P25" s="273"/>
      <c r="Q25" s="273"/>
      <c r="R25" s="268"/>
    </row>
    <row r="26" spans="1:18" ht="21.75" customHeight="1">
      <c r="A26" s="271"/>
      <c r="B26" s="304" t="s">
        <v>12</v>
      </c>
      <c r="C26" s="286"/>
      <c r="D26" s="285">
        <f>COUNTIF('05'!CS6:CS55,0)</f>
        <v>0</v>
      </c>
      <c r="E26" s="279" t="str">
        <f>IF(L26=0,"",D26*100/$L26)</f>
        <v/>
      </c>
      <c r="F26" s="285">
        <f>COUNTIF('05'!CS6:CS55,1)</f>
        <v>0</v>
      </c>
      <c r="G26" s="279" t="str">
        <f>IF(L26=0,"",F26*100/$L26)</f>
        <v/>
      </c>
      <c r="H26" s="285">
        <f>COUNTIF('05'!CS6:CS55,2)</f>
        <v>0</v>
      </c>
      <c r="I26" s="287" t="str">
        <f>IF(L26=0,"",H26*100/$L26)</f>
        <v/>
      </c>
      <c r="J26" s="306">
        <f>COUNTIF('05'!CS6:CS55,3)</f>
        <v>0</v>
      </c>
      <c r="K26" s="287" t="str">
        <f>IF(L26=0,"",J26*100/$L26)</f>
        <v/>
      </c>
      <c r="L26" s="306">
        <f>SUM(D26,F26,H26,J26)</f>
        <v>0</v>
      </c>
      <c r="M26" s="268"/>
      <c r="N26" s="268"/>
      <c r="O26" s="273"/>
      <c r="P26" s="273"/>
      <c r="Q26" s="273"/>
      <c r="R26" s="268"/>
    </row>
    <row r="27" spans="1:18" ht="21.75" customHeight="1">
      <c r="A27" s="271"/>
      <c r="B27" s="304" t="s">
        <v>13</v>
      </c>
      <c r="C27" s="286"/>
      <c r="D27" s="285">
        <f>COUNTIF('05'!CU6:CU55,0)</f>
        <v>0</v>
      </c>
      <c r="E27" s="279" t="str">
        <f>IF(L27=0,"",D27*100/$L27)</f>
        <v/>
      </c>
      <c r="F27" s="285">
        <f>COUNTIF('05'!CU6:CU55,1)</f>
        <v>0</v>
      </c>
      <c r="G27" s="279" t="str">
        <f>IF(L27=0,"",F27*100/$L27)</f>
        <v/>
      </c>
      <c r="H27" s="285">
        <f>COUNTIF('05'!CU6:CU55,2)</f>
        <v>0</v>
      </c>
      <c r="I27" s="287" t="str">
        <f>IF(L27=0,"",H27*100/$L27)</f>
        <v/>
      </c>
      <c r="J27" s="306">
        <f>COUNTIF('05'!CU6:CU55,3)</f>
        <v>0</v>
      </c>
      <c r="K27" s="287" t="str">
        <f>IF(L27=0,"",J27*100/$L27)</f>
        <v/>
      </c>
      <c r="L27" s="306">
        <f>SUM(D27,F27,H27,J27)</f>
        <v>0</v>
      </c>
      <c r="M27" s="268"/>
      <c r="N27" s="268"/>
      <c r="O27" s="273"/>
      <c r="P27" s="273"/>
      <c r="Q27" s="273"/>
      <c r="R27" s="268"/>
    </row>
    <row r="28" spans="1:18" ht="21.75" customHeight="1">
      <c r="A28" s="271"/>
      <c r="B28" s="552" t="s">
        <v>332</v>
      </c>
      <c r="C28" s="553"/>
      <c r="D28" s="285">
        <f>COUNTIF('05'!CW6:CW55,0)</f>
        <v>2</v>
      </c>
      <c r="E28" s="279">
        <f>IF(L28=0,"",D28*100/$L28)</f>
        <v>100</v>
      </c>
      <c r="F28" s="285">
        <f>COUNTIF('05'!CW6:CW55,1)</f>
        <v>0</v>
      </c>
      <c r="G28" s="279">
        <f>IF(L28=0,"",F28*100/$L28)</f>
        <v>0</v>
      </c>
      <c r="H28" s="285">
        <f>COUNTIF('05'!CW6:CW55,2)</f>
        <v>0</v>
      </c>
      <c r="I28" s="287">
        <f>IF(L28=0,"",H28*100/$L28)</f>
        <v>0</v>
      </c>
      <c r="J28" s="306">
        <f>COUNTIF('05'!CW6:CW55,3)</f>
        <v>0</v>
      </c>
      <c r="K28" s="287">
        <f>IF(L28=0,"",J28*100/$L28)</f>
        <v>0</v>
      </c>
      <c r="L28" s="306">
        <f>SUM(D28,F28,H28,J28)</f>
        <v>2</v>
      </c>
      <c r="M28" s="268"/>
      <c r="N28" s="268"/>
      <c r="O28" s="273"/>
      <c r="P28" s="273"/>
      <c r="Q28" s="273"/>
      <c r="R28" s="268"/>
    </row>
    <row r="29" spans="1:18" ht="21.75" customHeight="1">
      <c r="A29" s="271"/>
      <c r="B29" s="536" t="s">
        <v>328</v>
      </c>
      <c r="C29" s="536"/>
      <c r="D29" s="536"/>
      <c r="E29" s="536"/>
      <c r="F29" s="536"/>
      <c r="G29" s="536"/>
      <c r="H29" s="550">
        <f>SUM(I28,K28)</f>
        <v>0</v>
      </c>
      <c r="I29" s="551"/>
      <c r="J29" s="551"/>
      <c r="K29" s="551"/>
      <c r="L29" s="305"/>
      <c r="M29" s="268"/>
      <c r="N29" s="268"/>
      <c r="O29" s="273"/>
      <c r="P29" s="273"/>
      <c r="Q29" s="273"/>
      <c r="R29" s="268"/>
    </row>
    <row r="30" spans="1:18">
      <c r="A30" s="271"/>
      <c r="B30" s="275"/>
      <c r="C30" s="275"/>
      <c r="D30" s="275"/>
      <c r="E30" s="275"/>
      <c r="F30" s="275"/>
      <c r="G30" s="275"/>
      <c r="H30" s="275"/>
      <c r="I30" s="276"/>
      <c r="J30" s="276"/>
      <c r="K30" s="276"/>
      <c r="L30" s="276"/>
      <c r="M30" s="268"/>
      <c r="N30" s="268"/>
      <c r="O30" s="273"/>
      <c r="P30" s="273"/>
      <c r="Q30" s="273"/>
      <c r="R30" s="268"/>
    </row>
    <row r="31" spans="1:18" ht="24">
      <c r="A31" s="271"/>
      <c r="B31" s="269" t="s">
        <v>42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73"/>
      <c r="P31" s="273"/>
      <c r="Q31" s="273"/>
      <c r="R31" s="268"/>
    </row>
    <row r="32" spans="1:18">
      <c r="A32" s="271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73"/>
      <c r="P32" s="273"/>
      <c r="Q32" s="273"/>
      <c r="R32" s="268"/>
    </row>
    <row r="33" spans="1:18">
      <c r="A33" s="271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 ht="24">
      <c r="A34" s="271"/>
      <c r="B34" s="268"/>
      <c r="C34" s="268"/>
      <c r="D34" s="268"/>
      <c r="E34" s="534" t="str">
        <f>'03'!F60</f>
        <v>(นางสาวธญานี  บุสดี)</v>
      </c>
      <c r="F34" s="534"/>
      <c r="G34" s="534"/>
      <c r="H34" s="534"/>
      <c r="I34" s="534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 ht="24">
      <c r="A35" s="271"/>
      <c r="B35" s="268"/>
      <c r="C35" s="268"/>
      <c r="D35" s="268"/>
      <c r="E35" s="534" t="str">
        <f>'ข้อมูลพื้นฐาน  '!D8&amp;'ข้อมูลพื้นฐาน  '!D10</f>
        <v>ครูประจำชั้นประถมศึกษาปีที่ 1</v>
      </c>
      <c r="F35" s="534"/>
      <c r="G35" s="534"/>
      <c r="H35" s="534"/>
      <c r="I35" s="534"/>
      <c r="J35" s="274"/>
      <c r="K35" s="268"/>
      <c r="L35" s="268"/>
      <c r="M35" s="268"/>
      <c r="N35" s="268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</row>
    <row r="45" spans="1:18"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</row>
  </sheetData>
  <sheetProtection password="CEAA" sheet="1" objects="1" scenarios="1" selectLockedCells="1"/>
  <mergeCells count="15">
    <mergeCell ref="E35:I35"/>
    <mergeCell ref="B22:G22"/>
    <mergeCell ref="H22:K22"/>
    <mergeCell ref="B11:C12"/>
    <mergeCell ref="B28:C28"/>
    <mergeCell ref="B29:G29"/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นางสาวธญานี  บุสดี                ตำแหน่ง  ครูพนักงานราชการ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1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446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 t="s">
        <v>334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7" t="s">
        <v>319</v>
      </c>
      <c r="C11" s="568"/>
      <c r="D11" s="565" t="s">
        <v>330</v>
      </c>
      <c r="E11" s="562" t="s">
        <v>316</v>
      </c>
      <c r="F11" s="563"/>
      <c r="G11" s="563"/>
      <c r="H11" s="563"/>
      <c r="I11" s="563"/>
      <c r="J11" s="563"/>
      <c r="K11" s="563"/>
      <c r="L11" s="564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9"/>
      <c r="C12" s="570"/>
      <c r="D12" s="535"/>
      <c r="E12" s="537" t="s">
        <v>317</v>
      </c>
      <c r="F12" s="538"/>
      <c r="G12" s="537" t="s">
        <v>218</v>
      </c>
      <c r="H12" s="538"/>
      <c r="I12" s="537" t="s">
        <v>216</v>
      </c>
      <c r="J12" s="538"/>
      <c r="K12" s="537" t="s">
        <v>214</v>
      </c>
      <c r="L12" s="538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1"/>
      <c r="C13" s="572"/>
      <c r="D13" s="566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300" t="str">
        <f>"1."&amp;'ข้อมูลพื้นฐาน  '!I13</f>
        <v>1.รักชาติ  ศาสน์  กษัตริย์</v>
      </c>
      <c r="C14" s="301"/>
      <c r="D14" s="290">
        <f>'01-1'!L13</f>
        <v>0</v>
      </c>
      <c r="E14" s="290">
        <f>'01-1'!D13</f>
        <v>0</v>
      </c>
      <c r="F14" s="291" t="str">
        <f>'01-1'!E13</f>
        <v/>
      </c>
      <c r="G14" s="290">
        <f>'01-1'!F13</f>
        <v>0</v>
      </c>
      <c r="H14" s="291" t="str">
        <f>'01-1'!G13</f>
        <v/>
      </c>
      <c r="I14" s="290">
        <f>'01-1'!H13</f>
        <v>0</v>
      </c>
      <c r="J14" s="291" t="str">
        <f>'01-1'!I13</f>
        <v/>
      </c>
      <c r="K14" s="290">
        <f>'01-1'!J13</f>
        <v>0</v>
      </c>
      <c r="L14" s="291" t="str">
        <f>'01-1'!K13</f>
        <v/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288" t="str">
        <f>"2."&amp;'ข้อมูลพื้นฐาน  '!I14</f>
        <v>2.ซื่อสัตย์สุจริต</v>
      </c>
      <c r="C15" s="289"/>
      <c r="D15" s="280">
        <f>'01-1'!L14</f>
        <v>0</v>
      </c>
      <c r="E15" s="280">
        <f>'01-1'!D14</f>
        <v>0</v>
      </c>
      <c r="F15" s="279" t="str">
        <f>'01-1'!E14</f>
        <v/>
      </c>
      <c r="G15" s="280">
        <f>'01-1'!F14</f>
        <v>0</v>
      </c>
      <c r="H15" s="279" t="str">
        <f>'01-1'!G14</f>
        <v/>
      </c>
      <c r="I15" s="280">
        <f>'01-1'!H14</f>
        <v>0</v>
      </c>
      <c r="J15" s="279" t="str">
        <f>'01-1'!I14</f>
        <v/>
      </c>
      <c r="K15" s="280">
        <f>'01-1'!J14</f>
        <v>0</v>
      </c>
      <c r="L15" s="279" t="str">
        <f>'01-1'!K14</f>
        <v/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288" t="str">
        <f>"3."&amp;'ข้อมูลพื้นฐาน  '!I15</f>
        <v>3.มีวินัย</v>
      </c>
      <c r="C16" s="289"/>
      <c r="D16" s="280">
        <f>'01-1'!L15</f>
        <v>0</v>
      </c>
      <c r="E16" s="280">
        <f>'01-1'!D15</f>
        <v>0</v>
      </c>
      <c r="F16" s="279" t="str">
        <f>'01-1'!E15</f>
        <v/>
      </c>
      <c r="G16" s="280">
        <f>'01-1'!F15</f>
        <v>0</v>
      </c>
      <c r="H16" s="279" t="str">
        <f>'01-1'!G15</f>
        <v/>
      </c>
      <c r="I16" s="280">
        <f>'01-1'!H15</f>
        <v>0</v>
      </c>
      <c r="J16" s="279" t="str">
        <f>'01-1'!I15</f>
        <v/>
      </c>
      <c r="K16" s="280">
        <f>'01-1'!J15</f>
        <v>0</v>
      </c>
      <c r="L16" s="279" t="str">
        <f>'01-1'!K15</f>
        <v/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288" t="str">
        <f>"4."&amp;'ข้อมูลพื้นฐาน  '!I16</f>
        <v>4.ใฝ่เรียนรู้</v>
      </c>
      <c r="C17" s="289"/>
      <c r="D17" s="280">
        <f>'01-1'!L16</f>
        <v>0</v>
      </c>
      <c r="E17" s="280">
        <f>'01-1'!D16</f>
        <v>0</v>
      </c>
      <c r="F17" s="279" t="str">
        <f>'01-1'!E16</f>
        <v/>
      </c>
      <c r="G17" s="280">
        <f>'01-1'!F16</f>
        <v>0</v>
      </c>
      <c r="H17" s="279" t="str">
        <f>'01-1'!G16</f>
        <v/>
      </c>
      <c r="I17" s="280">
        <f>'01-1'!H16</f>
        <v>0</v>
      </c>
      <c r="J17" s="279" t="str">
        <f>'01-1'!I16</f>
        <v/>
      </c>
      <c r="K17" s="280">
        <f>'01-1'!J16</f>
        <v>0</v>
      </c>
      <c r="L17" s="279" t="str">
        <f>'01-1'!K16</f>
        <v/>
      </c>
      <c r="M17" s="268"/>
      <c r="N17" s="271"/>
      <c r="O17" s="273"/>
      <c r="P17" s="273"/>
      <c r="Q17" s="273"/>
      <c r="R17" s="268"/>
    </row>
    <row r="18" spans="1:18" ht="21.75" customHeight="1">
      <c r="A18" s="271"/>
      <c r="B18" s="288" t="str">
        <f>"5."&amp;'ข้อมูลพื้นฐาน  '!I17</f>
        <v>5.อยู่อย่างพอเพียง</v>
      </c>
      <c r="C18" s="289"/>
      <c r="D18" s="280">
        <f>'01-1'!L17</f>
        <v>0</v>
      </c>
      <c r="E18" s="280">
        <f>'01-1'!D17</f>
        <v>0</v>
      </c>
      <c r="F18" s="279" t="str">
        <f>'01-1'!E17</f>
        <v/>
      </c>
      <c r="G18" s="280">
        <f>'01-1'!F17</f>
        <v>0</v>
      </c>
      <c r="H18" s="279" t="str">
        <f>'01-1'!G17</f>
        <v/>
      </c>
      <c r="I18" s="280">
        <f>'01-1'!H17</f>
        <v>0</v>
      </c>
      <c r="J18" s="279" t="str">
        <f>'01-1'!I17</f>
        <v/>
      </c>
      <c r="K18" s="280">
        <f>'01-1'!J17</f>
        <v>0</v>
      </c>
      <c r="L18" s="279" t="str">
        <f>'01-1'!K17</f>
        <v/>
      </c>
      <c r="M18" s="268"/>
      <c r="N18" s="271"/>
      <c r="O18" s="273"/>
      <c r="P18" s="273"/>
      <c r="Q18" s="273"/>
      <c r="R18" s="268"/>
    </row>
    <row r="19" spans="1:18" ht="21.75" customHeight="1">
      <c r="A19" s="271"/>
      <c r="B19" s="288" t="str">
        <f>"6."&amp;'ข้อมูลพื้นฐาน  '!I18</f>
        <v>6.มุ่งมั่นในการทำงาน</v>
      </c>
      <c r="C19" s="289"/>
      <c r="D19" s="280">
        <f>'01-1'!L18</f>
        <v>0</v>
      </c>
      <c r="E19" s="280">
        <f>'01-1'!D18</f>
        <v>0</v>
      </c>
      <c r="F19" s="279" t="str">
        <f>'01-1'!E18</f>
        <v/>
      </c>
      <c r="G19" s="280">
        <f>'01-1'!F18</f>
        <v>0</v>
      </c>
      <c r="H19" s="279" t="str">
        <f>'01-1'!G18</f>
        <v/>
      </c>
      <c r="I19" s="280">
        <f>'01-1'!H18</f>
        <v>0</v>
      </c>
      <c r="J19" s="279" t="str">
        <f>'01-1'!I18</f>
        <v/>
      </c>
      <c r="K19" s="280">
        <f>'01-1'!J18</f>
        <v>0</v>
      </c>
      <c r="L19" s="279" t="str">
        <f>'01-1'!K18</f>
        <v/>
      </c>
      <c r="M19" s="268"/>
      <c r="N19" s="271"/>
      <c r="O19" s="273"/>
      <c r="P19" s="273"/>
      <c r="Q19" s="273"/>
      <c r="R19" s="268"/>
    </row>
    <row r="20" spans="1:18" ht="21.75" customHeight="1">
      <c r="A20" s="271"/>
      <c r="B20" s="288" t="str">
        <f>"7."&amp;'ข้อมูลพื้นฐาน  '!I19</f>
        <v>7.รักความเป็นไทย</v>
      </c>
      <c r="C20" s="289"/>
      <c r="D20" s="280">
        <f>'01-1'!L19</f>
        <v>0</v>
      </c>
      <c r="E20" s="280">
        <f>'01-1'!D19</f>
        <v>0</v>
      </c>
      <c r="F20" s="279" t="str">
        <f>'01-1'!E19</f>
        <v/>
      </c>
      <c r="G20" s="280">
        <f>'01-1'!F19</f>
        <v>0</v>
      </c>
      <c r="H20" s="279" t="str">
        <f>'01-1'!G19</f>
        <v/>
      </c>
      <c r="I20" s="280">
        <f>'01-1'!H19</f>
        <v>0</v>
      </c>
      <c r="J20" s="279" t="str">
        <f>'01-1'!I19</f>
        <v/>
      </c>
      <c r="K20" s="280">
        <f>'01-1'!J19</f>
        <v>0</v>
      </c>
      <c r="L20" s="279" t="str">
        <f>'01-1'!K19</f>
        <v/>
      </c>
      <c r="M20" s="268"/>
      <c r="N20" s="271"/>
      <c r="O20" s="273"/>
      <c r="P20" s="273"/>
      <c r="Q20" s="273"/>
      <c r="R20" s="268"/>
    </row>
    <row r="21" spans="1:18" ht="21.75" customHeight="1" thickBot="1">
      <c r="A21" s="271"/>
      <c r="B21" s="292" t="str">
        <f>"8."&amp;'ข้อมูลพื้นฐาน  '!I20</f>
        <v>8.มีจิตสาธารณะ</v>
      </c>
      <c r="C21" s="293"/>
      <c r="D21" s="294">
        <f>'01-1'!L20</f>
        <v>0</v>
      </c>
      <c r="E21" s="294">
        <f>'01-1'!D20</f>
        <v>0</v>
      </c>
      <c r="F21" s="295" t="str">
        <f>'01-1'!E20</f>
        <v/>
      </c>
      <c r="G21" s="294">
        <f>'01-1'!F20</f>
        <v>0</v>
      </c>
      <c r="H21" s="295" t="str">
        <f>'01-1'!G20</f>
        <v/>
      </c>
      <c r="I21" s="294">
        <f>'01-1'!H20</f>
        <v>0</v>
      </c>
      <c r="J21" s="295" t="str">
        <f>'01-1'!I20</f>
        <v/>
      </c>
      <c r="K21" s="294">
        <f>'01-1'!J20</f>
        <v>0</v>
      </c>
      <c r="L21" s="295" t="str">
        <f>'01-1'!K20</f>
        <v/>
      </c>
      <c r="M21" s="268"/>
      <c r="N21" s="271"/>
      <c r="O21" s="273"/>
      <c r="P21" s="273"/>
      <c r="Q21" s="273"/>
      <c r="R21" s="268"/>
    </row>
    <row r="22" spans="1:18" ht="21.75" customHeight="1" thickBot="1">
      <c r="A22" s="271"/>
      <c r="B22" s="548" t="s">
        <v>329</v>
      </c>
      <c r="C22" s="549"/>
      <c r="D22" s="299">
        <f>'01-1'!L21</f>
        <v>0</v>
      </c>
      <c r="E22" s="296">
        <f>'01-1'!D21</f>
        <v>0</v>
      </c>
      <c r="F22" s="297" t="str">
        <f>'01-1'!E21</f>
        <v/>
      </c>
      <c r="G22" s="296">
        <f>'01-1'!F21</f>
        <v>0</v>
      </c>
      <c r="H22" s="297" t="str">
        <f>'01-1'!G21</f>
        <v/>
      </c>
      <c r="I22" s="296">
        <f>'01-1'!H21</f>
        <v>0</v>
      </c>
      <c r="J22" s="297" t="str">
        <f>'01-1'!I21</f>
        <v/>
      </c>
      <c r="K22" s="296">
        <f>'01-1'!J21</f>
        <v>0</v>
      </c>
      <c r="L22" s="297" t="str">
        <f>'01-1'!K21</f>
        <v/>
      </c>
      <c r="M22" s="268"/>
      <c r="N22" s="271"/>
      <c r="O22" s="273"/>
      <c r="P22" s="273"/>
      <c r="Q22" s="273"/>
      <c r="R22" s="268"/>
    </row>
    <row r="23" spans="1:18" ht="21.75" customHeight="1" thickBot="1">
      <c r="A23" s="271"/>
      <c r="B23" s="573" t="s">
        <v>328</v>
      </c>
      <c r="C23" s="574"/>
      <c r="D23" s="574"/>
      <c r="E23" s="574"/>
      <c r="F23" s="574"/>
      <c r="G23" s="574"/>
      <c r="H23" s="575"/>
      <c r="I23" s="576" t="str">
        <f>'01-1'!H22</f>
        <v/>
      </c>
      <c r="J23" s="577"/>
      <c r="K23" s="577"/>
      <c r="L23" s="578"/>
      <c r="M23" s="268"/>
      <c r="N23" s="271"/>
      <c r="O23" s="273"/>
      <c r="P23" s="273"/>
      <c r="Q23" s="273"/>
      <c r="R23" s="268"/>
    </row>
    <row r="24" spans="1:18" ht="7.5" customHeight="1">
      <c r="A24" s="271"/>
      <c r="B24" s="284"/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71"/>
      <c r="O24" s="273"/>
      <c r="P24" s="273"/>
      <c r="Q24" s="273"/>
      <c r="R24" s="268"/>
    </row>
    <row r="25" spans="1:18" ht="21.75" customHeight="1" thickBot="1">
      <c r="A25" s="271"/>
      <c r="B25" s="303" t="s">
        <v>335</v>
      </c>
      <c r="C25" s="284"/>
      <c r="D25" s="284"/>
      <c r="E25" s="284"/>
      <c r="F25" s="284"/>
      <c r="G25" s="284"/>
      <c r="H25" s="284"/>
      <c r="I25" s="302"/>
      <c r="J25" s="302"/>
      <c r="K25" s="302"/>
      <c r="L25" s="302"/>
      <c r="M25" s="268"/>
      <c r="N25" s="271"/>
      <c r="O25" s="273"/>
      <c r="P25" s="273"/>
      <c r="Q25" s="273"/>
      <c r="R25" s="268"/>
    </row>
    <row r="26" spans="1:18" ht="21.75" customHeight="1">
      <c r="A26" s="271"/>
      <c r="B26" s="567" t="s">
        <v>333</v>
      </c>
      <c r="C26" s="568"/>
      <c r="D26" s="565" t="s">
        <v>330</v>
      </c>
      <c r="E26" s="562" t="s">
        <v>316</v>
      </c>
      <c r="F26" s="563"/>
      <c r="G26" s="563"/>
      <c r="H26" s="563"/>
      <c r="I26" s="563"/>
      <c r="J26" s="563"/>
      <c r="K26" s="563"/>
      <c r="L26" s="564"/>
      <c r="M26" s="268"/>
      <c r="N26" s="271"/>
      <c r="O26" s="273"/>
      <c r="P26" s="273"/>
      <c r="Q26" s="273"/>
      <c r="R26" s="268"/>
    </row>
    <row r="27" spans="1:18" ht="21.75" customHeight="1">
      <c r="A27" s="271"/>
      <c r="B27" s="569"/>
      <c r="C27" s="570"/>
      <c r="D27" s="535"/>
      <c r="E27" s="537" t="s">
        <v>317</v>
      </c>
      <c r="F27" s="538"/>
      <c r="G27" s="537" t="s">
        <v>218</v>
      </c>
      <c r="H27" s="538"/>
      <c r="I27" s="537" t="s">
        <v>216</v>
      </c>
      <c r="J27" s="538"/>
      <c r="K27" s="537" t="s">
        <v>214</v>
      </c>
      <c r="L27" s="538"/>
      <c r="M27" s="268"/>
      <c r="N27" s="271"/>
      <c r="O27" s="273"/>
      <c r="P27" s="273"/>
      <c r="Q27" s="273"/>
      <c r="R27" s="268"/>
    </row>
    <row r="28" spans="1:18" ht="24.75" customHeight="1">
      <c r="A28" s="271"/>
      <c r="B28" s="569"/>
      <c r="C28" s="570"/>
      <c r="D28" s="586"/>
      <c r="E28" s="278" t="s">
        <v>318</v>
      </c>
      <c r="F28" s="278" t="s">
        <v>4</v>
      </c>
      <c r="G28" s="278" t="s">
        <v>318</v>
      </c>
      <c r="H28" s="278" t="s">
        <v>4</v>
      </c>
      <c r="I28" s="278" t="s">
        <v>318</v>
      </c>
      <c r="J28" s="278" t="s">
        <v>4</v>
      </c>
      <c r="K28" s="278" t="s">
        <v>318</v>
      </c>
      <c r="L28" s="278" t="s">
        <v>4</v>
      </c>
      <c r="M28" s="268"/>
      <c r="N28" s="271"/>
      <c r="O28" s="273"/>
      <c r="P28" s="273"/>
      <c r="Q28" s="273"/>
      <c r="R28" s="268"/>
    </row>
    <row r="29" spans="1:18" ht="18.75" hidden="1" customHeight="1">
      <c r="A29" s="271"/>
      <c r="B29" s="317" t="str">
        <f>'01-1'!B25</f>
        <v>1.การอ่าน</v>
      </c>
      <c r="C29" s="318"/>
      <c r="D29" s="319">
        <f>'01-1'!L25</f>
        <v>2</v>
      </c>
      <c r="E29" s="315">
        <f>'01-1'!D25</f>
        <v>2</v>
      </c>
      <c r="F29" s="316">
        <f>'01-1'!E25</f>
        <v>100</v>
      </c>
      <c r="G29" s="315">
        <f>'01-1'!F25</f>
        <v>0</v>
      </c>
      <c r="H29" s="316">
        <f>'01-1'!G25</f>
        <v>0</v>
      </c>
      <c r="I29" s="315">
        <f>'01-1'!H25</f>
        <v>0</v>
      </c>
      <c r="J29" s="316">
        <f>'01-1'!I25</f>
        <v>0</v>
      </c>
      <c r="K29" s="315">
        <f>'01-1'!J25</f>
        <v>0</v>
      </c>
      <c r="L29" s="316">
        <f>'01-1'!K25</f>
        <v>0</v>
      </c>
      <c r="M29" s="268"/>
      <c r="N29" s="271"/>
      <c r="O29" s="273"/>
      <c r="P29" s="273"/>
      <c r="Q29" s="273"/>
      <c r="R29" s="268"/>
    </row>
    <row r="30" spans="1:18" ht="18.75" hidden="1" customHeight="1">
      <c r="A30" s="271"/>
      <c r="B30" s="317" t="str">
        <f>'01-1'!B26</f>
        <v>2.การคิดวิเคราะห์</v>
      </c>
      <c r="C30" s="318"/>
      <c r="D30" s="319">
        <f>'01-1'!L26</f>
        <v>0</v>
      </c>
      <c r="E30" s="315">
        <f>'01-1'!D26</f>
        <v>0</v>
      </c>
      <c r="F30" s="316" t="str">
        <f>'01-1'!E26</f>
        <v/>
      </c>
      <c r="G30" s="315">
        <f>'01-1'!F26</f>
        <v>0</v>
      </c>
      <c r="H30" s="316" t="str">
        <f>'01-1'!G26</f>
        <v/>
      </c>
      <c r="I30" s="315">
        <f>'01-1'!H26</f>
        <v>0</v>
      </c>
      <c r="J30" s="316" t="str">
        <f>'01-1'!I26</f>
        <v/>
      </c>
      <c r="K30" s="315">
        <f>'01-1'!J26</f>
        <v>0</v>
      </c>
      <c r="L30" s="316" t="str">
        <f>'01-1'!K26</f>
        <v/>
      </c>
      <c r="M30" s="268"/>
      <c r="N30" s="271"/>
      <c r="O30" s="273"/>
      <c r="P30" s="273"/>
      <c r="Q30" s="273"/>
      <c r="R30" s="268"/>
    </row>
    <row r="31" spans="1:18" ht="18.75" hidden="1" customHeight="1">
      <c r="A31" s="271"/>
      <c r="B31" s="317" t="str">
        <f>'01-1'!B27</f>
        <v>3.การเขียน</v>
      </c>
      <c r="C31" s="318"/>
      <c r="D31" s="319">
        <f>'01-1'!L27</f>
        <v>0</v>
      </c>
      <c r="E31" s="315">
        <f>'01-1'!D27</f>
        <v>0</v>
      </c>
      <c r="F31" s="316" t="str">
        <f>'01-1'!E27</f>
        <v/>
      </c>
      <c r="G31" s="315">
        <f>'01-1'!F27</f>
        <v>0</v>
      </c>
      <c r="H31" s="316" t="str">
        <f>'01-1'!G27</f>
        <v/>
      </c>
      <c r="I31" s="315">
        <f>'01-1'!H27</f>
        <v>0</v>
      </c>
      <c r="J31" s="316" t="str">
        <f>'01-1'!I27</f>
        <v/>
      </c>
      <c r="K31" s="315">
        <f>'01-1'!J27</f>
        <v>0</v>
      </c>
      <c r="L31" s="316" t="str">
        <f>'01-1'!K27</f>
        <v/>
      </c>
      <c r="M31" s="268"/>
      <c r="N31" s="271"/>
      <c r="O31" s="273"/>
      <c r="P31" s="273"/>
      <c r="Q31" s="273"/>
      <c r="R31" s="268"/>
    </row>
    <row r="32" spans="1:18" ht="20.25" customHeight="1">
      <c r="A32" s="271"/>
      <c r="B32" s="539" t="s">
        <v>332</v>
      </c>
      <c r="C32" s="582"/>
      <c r="D32" s="319">
        <f>'01-1'!L28</f>
        <v>2</v>
      </c>
      <c r="E32" s="315">
        <f>'01-1'!D28</f>
        <v>2</v>
      </c>
      <c r="F32" s="316">
        <f>'01-1'!E28</f>
        <v>100</v>
      </c>
      <c r="G32" s="315">
        <f>'01-1'!F28</f>
        <v>0</v>
      </c>
      <c r="H32" s="316">
        <f>'01-1'!G28</f>
        <v>0</v>
      </c>
      <c r="I32" s="315">
        <f>'01-1'!H28</f>
        <v>0</v>
      </c>
      <c r="J32" s="316">
        <f>'01-1'!I28</f>
        <v>0</v>
      </c>
      <c r="K32" s="315">
        <f>'01-1'!J28</f>
        <v>0</v>
      </c>
      <c r="L32" s="316">
        <f>'01-1'!K28</f>
        <v>0</v>
      </c>
      <c r="M32" s="268"/>
      <c r="N32" s="271"/>
      <c r="O32" s="273"/>
      <c r="P32" s="273"/>
      <c r="Q32" s="273"/>
      <c r="R32" s="268"/>
    </row>
    <row r="33" spans="1:18" ht="20.25" customHeight="1" thickBot="1">
      <c r="A33" s="271"/>
      <c r="B33" s="579" t="s">
        <v>328</v>
      </c>
      <c r="C33" s="580"/>
      <c r="D33" s="580"/>
      <c r="E33" s="580"/>
      <c r="F33" s="580"/>
      <c r="G33" s="580"/>
      <c r="H33" s="581"/>
      <c r="I33" s="583">
        <f>'01-1'!H29</f>
        <v>0</v>
      </c>
      <c r="J33" s="584"/>
      <c r="K33" s="584"/>
      <c r="L33" s="585"/>
      <c r="M33" s="268"/>
      <c r="N33" s="271"/>
      <c r="O33" s="273"/>
      <c r="P33" s="273"/>
      <c r="Q33" s="273"/>
      <c r="R33" s="268"/>
    </row>
    <row r="34" spans="1:18" ht="9" customHeight="1">
      <c r="A34" s="271"/>
      <c r="B34" s="275"/>
      <c r="C34" s="275"/>
      <c r="D34" s="276"/>
      <c r="E34" s="275"/>
      <c r="F34" s="275"/>
      <c r="G34" s="275"/>
      <c r="H34" s="275"/>
      <c r="I34" s="275"/>
      <c r="J34" s="276"/>
      <c r="K34" s="276"/>
      <c r="L34" s="276"/>
      <c r="M34" s="268"/>
      <c r="N34" s="271"/>
      <c r="O34" s="273"/>
      <c r="P34" s="273"/>
      <c r="Q34" s="273"/>
      <c r="R34" s="268"/>
    </row>
    <row r="35" spans="1:18" ht="20.25" customHeight="1">
      <c r="A35" s="271"/>
      <c r="B35" s="269" t="s">
        <v>42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71"/>
      <c r="O35" s="273"/>
      <c r="P35" s="273"/>
      <c r="Q35" s="273"/>
      <c r="R35" s="268"/>
    </row>
    <row r="36" spans="1:18" ht="19.5" customHeight="1">
      <c r="A36" s="271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/>
      <c r="O36" s="273"/>
      <c r="P36" s="273"/>
      <c r="Q36" s="273"/>
      <c r="R36" s="268"/>
    </row>
    <row r="37" spans="1:18" ht="19.5" customHeight="1">
      <c r="A37" s="271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71"/>
      <c r="O37" s="273"/>
      <c r="P37" s="273"/>
      <c r="Q37" s="273"/>
      <c r="R37" s="268"/>
    </row>
    <row r="38" spans="1:18" ht="21.75" customHeight="1">
      <c r="A38" s="271"/>
      <c r="B38" s="268"/>
      <c r="C38" s="268"/>
      <c r="D38" s="268"/>
      <c r="E38" s="268"/>
      <c r="F38" s="284"/>
      <c r="G38" s="284" t="str">
        <f>'03'!F60</f>
        <v>(นางสาวธญานี  บุสดี)</v>
      </c>
      <c r="H38" s="284"/>
      <c r="I38" s="284"/>
      <c r="J38" s="284"/>
      <c r="K38" s="268"/>
      <c r="L38" s="268"/>
      <c r="M38" s="268"/>
      <c r="N38" s="271"/>
      <c r="O38" s="273"/>
      <c r="P38" s="273"/>
      <c r="Q38" s="273"/>
      <c r="R38" s="268"/>
    </row>
    <row r="39" spans="1:18" ht="21.75" customHeight="1">
      <c r="A39" s="271"/>
      <c r="B39" s="268"/>
      <c r="C39" s="268"/>
      <c r="D39" s="268"/>
      <c r="E39" s="268"/>
      <c r="F39" s="284"/>
      <c r="G39" s="284" t="str">
        <f>'ข้อมูลพื้นฐาน  '!D8&amp;'ข้อมูลพื้นฐาน  '!D10</f>
        <v>ครูประจำชั้นประถมศึกษาปีที่ 1</v>
      </c>
      <c r="H39" s="284"/>
      <c r="I39" s="284"/>
      <c r="J39" s="284"/>
      <c r="K39" s="274"/>
      <c r="L39" s="268"/>
      <c r="M39" s="268"/>
      <c r="N39" s="271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1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A46" s="271"/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68"/>
    </row>
    <row r="47" spans="1:18">
      <c r="A47" s="271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68"/>
    </row>
    <row r="48" spans="1:18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</row>
    <row r="49" spans="2:18"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</row>
  </sheetData>
  <sheetProtection password="CCE8" sheet="1" objects="1" scenarios="1"/>
  <mergeCells count="20"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</row>
    <row r="2" spans="1:109" ht="22.5" customHeight="1">
      <c r="A2" s="140"/>
      <c r="B2" s="66"/>
      <c r="D2" s="67"/>
      <c r="E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140"/>
      <c r="DA2" s="140"/>
      <c r="DB2" s="140"/>
      <c r="DC2" s="140"/>
      <c r="DD2" s="140"/>
      <c r="DE2" s="140"/>
    </row>
    <row r="3" spans="1:109" ht="22.5" customHeight="1">
      <c r="A3" s="140"/>
      <c r="B3" s="66"/>
      <c r="D3" s="68"/>
      <c r="E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F3" s="68"/>
      <c r="G3" s="68"/>
      <c r="H3" s="68"/>
      <c r="I3" s="68"/>
      <c r="J3" s="68"/>
      <c r="K3" s="67"/>
      <c r="L3" s="68"/>
      <c r="M3" s="68"/>
      <c r="N3" s="68"/>
      <c r="O3" s="68"/>
      <c r="P3" s="68"/>
      <c r="Q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R3" s="68"/>
      <c r="S3" s="68"/>
      <c r="T3" s="68"/>
      <c r="U3" s="68"/>
      <c r="V3" s="68"/>
      <c r="W3" s="67"/>
      <c r="X3" s="68"/>
      <c r="Y3" s="68"/>
      <c r="Z3" s="68"/>
      <c r="AA3" s="68"/>
      <c r="AB3" s="68"/>
      <c r="AC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AD3" s="68"/>
      <c r="AE3" s="68"/>
      <c r="AF3" s="68"/>
      <c r="AG3" s="68"/>
      <c r="AH3" s="68"/>
      <c r="AI3" s="67"/>
      <c r="AJ3" s="68"/>
      <c r="AK3" s="68"/>
      <c r="AL3" s="68"/>
      <c r="AM3" s="68"/>
      <c r="AN3" s="68"/>
      <c r="AO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AP3" s="68"/>
      <c r="AQ3" s="68"/>
      <c r="AR3" s="68"/>
      <c r="AS3" s="68"/>
      <c r="AT3" s="68"/>
      <c r="AU3" s="67"/>
      <c r="AV3" s="68"/>
      <c r="AW3" s="68"/>
      <c r="AX3" s="68"/>
      <c r="AY3" s="68"/>
      <c r="AZ3" s="68"/>
      <c r="BA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BB3" s="68"/>
      <c r="BC3" s="68"/>
      <c r="BD3" s="68"/>
      <c r="BE3" s="68"/>
      <c r="BF3" s="68"/>
      <c r="BG3" s="67"/>
      <c r="BH3" s="68"/>
      <c r="BI3" s="68"/>
      <c r="BJ3" s="68"/>
      <c r="BK3" s="68"/>
      <c r="BL3" s="68"/>
      <c r="BM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BN3" s="68"/>
      <c r="BO3" s="68"/>
      <c r="BP3" s="68"/>
      <c r="BQ3" s="68"/>
      <c r="BR3" s="68"/>
      <c r="BS3" s="67"/>
      <c r="BT3" s="68"/>
      <c r="BU3" s="68"/>
      <c r="BV3" s="68"/>
      <c r="BW3" s="68"/>
      <c r="BX3" s="68"/>
      <c r="BY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BZ3" s="68"/>
      <c r="CA3" s="68"/>
      <c r="CB3" s="68"/>
      <c r="CC3" s="68"/>
      <c r="CD3" s="68"/>
      <c r="CE3" s="67"/>
      <c r="CF3" s="68"/>
      <c r="CG3" s="68"/>
      <c r="CH3" s="68"/>
      <c r="CI3" s="68"/>
      <c r="CJ3" s="68"/>
      <c r="CK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1  โรงเรียนวัดโฆสิตาราม</v>
      </c>
      <c r="CL3" s="68"/>
      <c r="CM3" s="68"/>
      <c r="CN3" s="68"/>
      <c r="CO3" s="68"/>
      <c r="CP3" s="68"/>
      <c r="CQ3" s="67"/>
      <c r="CR3" s="68"/>
      <c r="CS3" s="68"/>
      <c r="CT3" s="68"/>
      <c r="CU3" s="68"/>
      <c r="CV3" s="68"/>
      <c r="CW3" s="68"/>
      <c r="CX3" s="68"/>
      <c r="CY3" s="68"/>
      <c r="CZ3" s="140"/>
      <c r="DA3" s="140"/>
      <c r="DB3" s="140"/>
      <c r="DC3" s="140"/>
      <c r="DD3" s="140"/>
      <c r="DE3" s="140"/>
    </row>
    <row r="4" spans="1:109" ht="21" customHeight="1">
      <c r="A4" s="140"/>
      <c r="B4" s="512" t="s">
        <v>2</v>
      </c>
      <c r="C4" s="590" t="s">
        <v>28</v>
      </c>
      <c r="D4" s="512" t="s">
        <v>6</v>
      </c>
      <c r="E4" s="498" t="str">
        <f>'ข้อมูลพื้นฐาน  '!$E13</f>
        <v>ภาษาไทย</v>
      </c>
      <c r="F4" s="499"/>
      <c r="G4" s="499"/>
      <c r="H4" s="499"/>
      <c r="I4" s="499"/>
      <c r="J4" s="500"/>
      <c r="K4" s="498" t="str">
        <f>'ข้อมูลพื้นฐาน  '!$E14</f>
        <v>คณิตศาสตร์</v>
      </c>
      <c r="L4" s="499"/>
      <c r="M4" s="499"/>
      <c r="N4" s="499"/>
      <c r="O4" s="499"/>
      <c r="P4" s="500"/>
      <c r="Q4" s="498" t="str">
        <f>'ข้อมูลพื้นฐาน  '!$E15</f>
        <v>วิทยาศาสตร์และเทคโนโลยี</v>
      </c>
      <c r="R4" s="499"/>
      <c r="S4" s="499"/>
      <c r="T4" s="499"/>
      <c r="U4" s="499"/>
      <c r="V4" s="500"/>
      <c r="W4" s="498" t="str">
        <f>'ข้อมูลพื้นฐาน  '!$E16</f>
        <v>สังคมศึกษา ศาสนาและ วัฒนธรรม</v>
      </c>
      <c r="X4" s="499"/>
      <c r="Y4" s="499"/>
      <c r="Z4" s="499"/>
      <c r="AA4" s="499"/>
      <c r="AB4" s="500"/>
      <c r="AC4" s="498" t="str">
        <f>'ข้อมูลพื้นฐาน  '!$E17</f>
        <v>ประวัติศาสตร์</v>
      </c>
      <c r="AD4" s="499"/>
      <c r="AE4" s="499"/>
      <c r="AF4" s="499"/>
      <c r="AG4" s="499"/>
      <c r="AH4" s="500"/>
      <c r="AI4" s="498" t="str">
        <f>'ข้อมูลพื้นฐาน  '!$E18</f>
        <v>สุขศึกษาและพลศึกษา</v>
      </c>
      <c r="AJ4" s="499"/>
      <c r="AK4" s="499"/>
      <c r="AL4" s="499"/>
      <c r="AM4" s="499"/>
      <c r="AN4" s="500"/>
      <c r="AO4" s="498" t="str">
        <f>'ข้อมูลพื้นฐาน  '!$E19</f>
        <v>ศิลปะ</v>
      </c>
      <c r="AP4" s="499"/>
      <c r="AQ4" s="499"/>
      <c r="AR4" s="499"/>
      <c r="AS4" s="499"/>
      <c r="AT4" s="500"/>
      <c r="AU4" s="498" t="str">
        <f>'ข้อมูลพื้นฐาน  '!$E20</f>
        <v>การงานอาชีพ</v>
      </c>
      <c r="AV4" s="499"/>
      <c r="AW4" s="499"/>
      <c r="AX4" s="499"/>
      <c r="AY4" s="499"/>
      <c r="AZ4" s="500"/>
      <c r="BA4" s="498" t="str">
        <f>'ข้อมูลพื้นฐาน  '!$E21</f>
        <v>ภาษาอังกฤษพื้นฐาน</v>
      </c>
      <c r="BB4" s="499"/>
      <c r="BC4" s="499"/>
      <c r="BD4" s="499"/>
      <c r="BE4" s="499"/>
      <c r="BF4" s="500"/>
      <c r="BG4" s="498" t="str">
        <f>'ข้อมูลพื้นฐาน  '!$E22</f>
        <v>ภาษาจีน</v>
      </c>
      <c r="BH4" s="499"/>
      <c r="BI4" s="499"/>
      <c r="BJ4" s="499"/>
      <c r="BK4" s="499"/>
      <c r="BL4" s="500"/>
      <c r="BM4" s="498" t="str">
        <f>'ข้อมูลพื้นฐาน  '!$E23</f>
        <v>การป้องกันการทุจริต</v>
      </c>
      <c r="BN4" s="499"/>
      <c r="BO4" s="499"/>
      <c r="BP4" s="499"/>
      <c r="BQ4" s="499"/>
      <c r="BR4" s="500"/>
      <c r="BS4" s="498" t="str">
        <f>'ข้อมูลพื้นฐาน  '!$E24</f>
        <v>ภาษาอังกฤษเพิ่มเติม</v>
      </c>
      <c r="BT4" s="499"/>
      <c r="BU4" s="499"/>
      <c r="BV4" s="499"/>
      <c r="BW4" s="499"/>
      <c r="BX4" s="500"/>
      <c r="BY4" s="498" t="str">
        <f>'ข้อมูลพื้นฐาน  '!$E25</f>
        <v>การว่ายน้ำเพื่อการเอาชีวิตรอด</v>
      </c>
      <c r="BZ4" s="499"/>
      <c r="CA4" s="499"/>
      <c r="CB4" s="499"/>
      <c r="CC4" s="499"/>
      <c r="CD4" s="500"/>
      <c r="CE4" s="498">
        <f>'ข้อมูลพื้นฐาน  '!$E26</f>
        <v>0</v>
      </c>
      <c r="CF4" s="499"/>
      <c r="CG4" s="499"/>
      <c r="CH4" s="499"/>
      <c r="CI4" s="499"/>
      <c r="CJ4" s="500"/>
      <c r="CK4" s="498">
        <f>'ข้อมูลพื้นฐาน  '!$E27</f>
        <v>0</v>
      </c>
      <c r="CL4" s="499"/>
      <c r="CM4" s="499"/>
      <c r="CN4" s="499"/>
      <c r="CO4" s="499"/>
      <c r="CP4" s="500"/>
      <c r="CQ4" s="498" t="s">
        <v>67</v>
      </c>
      <c r="CR4" s="499"/>
      <c r="CS4" s="499"/>
      <c r="CT4" s="499"/>
      <c r="CU4" s="499"/>
      <c r="CV4" s="499"/>
      <c r="CW4" s="499"/>
      <c r="CX4" s="499"/>
      <c r="CY4" s="500"/>
      <c r="CZ4" s="140"/>
      <c r="DA4" s="140"/>
      <c r="DB4" s="140"/>
      <c r="DC4" s="140"/>
      <c r="DD4" s="140"/>
      <c r="DE4" s="140"/>
    </row>
    <row r="5" spans="1:109" ht="26.25" customHeight="1">
      <c r="A5" s="140"/>
      <c r="B5" s="517"/>
      <c r="C5" s="591"/>
      <c r="D5" s="517"/>
      <c r="E5" s="69" t="s">
        <v>26</v>
      </c>
      <c r="F5" s="73" t="s">
        <v>68</v>
      </c>
      <c r="G5" s="69" t="s">
        <v>36</v>
      </c>
      <c r="H5" s="587" t="s">
        <v>164</v>
      </c>
      <c r="I5" s="523" t="s">
        <v>64</v>
      </c>
      <c r="J5" s="523" t="s">
        <v>66</v>
      </c>
      <c r="K5" s="69" t="s">
        <v>26</v>
      </c>
      <c r="L5" s="73" t="s">
        <v>68</v>
      </c>
      <c r="M5" s="69" t="s">
        <v>36</v>
      </c>
      <c r="N5" s="587" t="s">
        <v>164</v>
      </c>
      <c r="O5" s="523" t="s">
        <v>64</v>
      </c>
      <c r="P5" s="523" t="s">
        <v>66</v>
      </c>
      <c r="Q5" s="69" t="s">
        <v>26</v>
      </c>
      <c r="R5" s="73" t="s">
        <v>68</v>
      </c>
      <c r="S5" s="69" t="s">
        <v>36</v>
      </c>
      <c r="T5" s="587" t="s">
        <v>164</v>
      </c>
      <c r="U5" s="523" t="s">
        <v>64</v>
      </c>
      <c r="V5" s="523" t="s">
        <v>66</v>
      </c>
      <c r="W5" s="69" t="s">
        <v>26</v>
      </c>
      <c r="X5" s="73" t="s">
        <v>68</v>
      </c>
      <c r="Y5" s="69" t="s">
        <v>36</v>
      </c>
      <c r="Z5" s="587" t="s">
        <v>164</v>
      </c>
      <c r="AA5" s="523" t="s">
        <v>64</v>
      </c>
      <c r="AB5" s="523" t="s">
        <v>66</v>
      </c>
      <c r="AC5" s="69" t="s">
        <v>26</v>
      </c>
      <c r="AD5" s="73" t="s">
        <v>68</v>
      </c>
      <c r="AE5" s="69" t="s">
        <v>36</v>
      </c>
      <c r="AF5" s="587" t="s">
        <v>164</v>
      </c>
      <c r="AG5" s="523" t="s">
        <v>64</v>
      </c>
      <c r="AH5" s="523" t="s">
        <v>66</v>
      </c>
      <c r="AI5" s="69" t="s">
        <v>26</v>
      </c>
      <c r="AJ5" s="73" t="s">
        <v>68</v>
      </c>
      <c r="AK5" s="69" t="s">
        <v>36</v>
      </c>
      <c r="AL5" s="587" t="s">
        <v>164</v>
      </c>
      <c r="AM5" s="523" t="s">
        <v>64</v>
      </c>
      <c r="AN5" s="523" t="s">
        <v>66</v>
      </c>
      <c r="AO5" s="69" t="s">
        <v>26</v>
      </c>
      <c r="AP5" s="73" t="s">
        <v>68</v>
      </c>
      <c r="AQ5" s="69" t="s">
        <v>36</v>
      </c>
      <c r="AR5" s="587" t="s">
        <v>164</v>
      </c>
      <c r="AS5" s="523" t="s">
        <v>64</v>
      </c>
      <c r="AT5" s="523" t="s">
        <v>66</v>
      </c>
      <c r="AU5" s="69" t="s">
        <v>26</v>
      </c>
      <c r="AV5" s="73" t="s">
        <v>68</v>
      </c>
      <c r="AW5" s="69" t="s">
        <v>36</v>
      </c>
      <c r="AX5" s="587" t="s">
        <v>164</v>
      </c>
      <c r="AY5" s="523" t="s">
        <v>64</v>
      </c>
      <c r="AZ5" s="523" t="s">
        <v>66</v>
      </c>
      <c r="BA5" s="69" t="s">
        <v>26</v>
      </c>
      <c r="BB5" s="73" t="s">
        <v>68</v>
      </c>
      <c r="BC5" s="69" t="s">
        <v>36</v>
      </c>
      <c r="BD5" s="587" t="s">
        <v>164</v>
      </c>
      <c r="BE5" s="523" t="s">
        <v>64</v>
      </c>
      <c r="BF5" s="523" t="s">
        <v>66</v>
      </c>
      <c r="BG5" s="69" t="s">
        <v>26</v>
      </c>
      <c r="BH5" s="73" t="s">
        <v>68</v>
      </c>
      <c r="BI5" s="69" t="s">
        <v>36</v>
      </c>
      <c r="BJ5" s="587" t="s">
        <v>164</v>
      </c>
      <c r="BK5" s="523" t="s">
        <v>64</v>
      </c>
      <c r="BL5" s="523" t="s">
        <v>66</v>
      </c>
      <c r="BM5" s="69" t="s">
        <v>26</v>
      </c>
      <c r="BN5" s="73" t="s">
        <v>68</v>
      </c>
      <c r="BO5" s="69" t="s">
        <v>36</v>
      </c>
      <c r="BP5" s="587" t="s">
        <v>164</v>
      </c>
      <c r="BQ5" s="523" t="s">
        <v>64</v>
      </c>
      <c r="BR5" s="523" t="s">
        <v>66</v>
      </c>
      <c r="BS5" s="69" t="s">
        <v>26</v>
      </c>
      <c r="BT5" s="73" t="s">
        <v>68</v>
      </c>
      <c r="BU5" s="69" t="s">
        <v>36</v>
      </c>
      <c r="BV5" s="587" t="s">
        <v>164</v>
      </c>
      <c r="BW5" s="523" t="s">
        <v>64</v>
      </c>
      <c r="BX5" s="523" t="s">
        <v>66</v>
      </c>
      <c r="BY5" s="69" t="s">
        <v>26</v>
      </c>
      <c r="BZ5" s="73" t="s">
        <v>68</v>
      </c>
      <c r="CA5" s="69" t="s">
        <v>36</v>
      </c>
      <c r="CB5" s="587" t="s">
        <v>164</v>
      </c>
      <c r="CC5" s="523" t="s">
        <v>64</v>
      </c>
      <c r="CD5" s="523" t="s">
        <v>66</v>
      </c>
      <c r="CE5" s="69" t="s">
        <v>26</v>
      </c>
      <c r="CF5" s="73" t="s">
        <v>68</v>
      </c>
      <c r="CG5" s="69" t="s">
        <v>36</v>
      </c>
      <c r="CH5" s="587" t="s">
        <v>164</v>
      </c>
      <c r="CI5" s="523" t="s">
        <v>64</v>
      </c>
      <c r="CJ5" s="523" t="s">
        <v>66</v>
      </c>
      <c r="CK5" s="69" t="s">
        <v>26</v>
      </c>
      <c r="CL5" s="73" t="s">
        <v>68</v>
      </c>
      <c r="CM5" s="69" t="s">
        <v>36</v>
      </c>
      <c r="CN5" s="587" t="s">
        <v>164</v>
      </c>
      <c r="CO5" s="523" t="s">
        <v>64</v>
      </c>
      <c r="CP5" s="523" t="s">
        <v>66</v>
      </c>
      <c r="CQ5" s="587" t="s">
        <v>424</v>
      </c>
      <c r="CR5" s="527" t="s">
        <v>64</v>
      </c>
      <c r="CS5" s="518" t="s">
        <v>68</v>
      </c>
      <c r="CT5" s="527" t="s">
        <v>64</v>
      </c>
      <c r="CU5" s="587" t="s">
        <v>36</v>
      </c>
      <c r="CV5" s="527" t="s">
        <v>64</v>
      </c>
      <c r="CW5" s="587" t="s">
        <v>164</v>
      </c>
      <c r="CX5" s="523" t="s">
        <v>64</v>
      </c>
      <c r="CY5" s="523" t="s">
        <v>66</v>
      </c>
      <c r="CZ5" s="140"/>
      <c r="DA5" s="140"/>
      <c r="DB5" s="140"/>
      <c r="DC5" s="140"/>
      <c r="DD5" s="140"/>
      <c r="DE5" s="140"/>
    </row>
    <row r="6" spans="1:109" ht="16.5" customHeight="1" thickBot="1">
      <c r="A6" s="140"/>
      <c r="B6" s="543"/>
      <c r="C6" s="592"/>
      <c r="D6" s="158" t="s">
        <v>25</v>
      </c>
      <c r="E6" s="162">
        <f>'05'!D5</f>
        <v>100</v>
      </c>
      <c r="F6" s="162">
        <f>'05'!E5</f>
        <v>0</v>
      </c>
      <c r="G6" s="162">
        <f>'05'!F5</f>
        <v>0</v>
      </c>
      <c r="H6" s="588"/>
      <c r="I6" s="589"/>
      <c r="J6" s="589"/>
      <c r="K6" s="162">
        <f>'05'!J5</f>
        <v>100</v>
      </c>
      <c r="L6" s="162">
        <f>'05'!K5</f>
        <v>0</v>
      </c>
      <c r="M6" s="162">
        <f>'05'!L5</f>
        <v>0</v>
      </c>
      <c r="N6" s="588"/>
      <c r="O6" s="589"/>
      <c r="P6" s="589"/>
      <c r="Q6" s="162">
        <f>'05'!P5</f>
        <v>100</v>
      </c>
      <c r="R6" s="162">
        <f>'05'!Q5</f>
        <v>0</v>
      </c>
      <c r="S6" s="162">
        <f>'05'!R5</f>
        <v>0</v>
      </c>
      <c r="T6" s="588"/>
      <c r="U6" s="589"/>
      <c r="V6" s="589"/>
      <c r="W6" s="162">
        <f>'05'!V5</f>
        <v>100</v>
      </c>
      <c r="X6" s="162">
        <f>'05'!W5</f>
        <v>0</v>
      </c>
      <c r="Y6" s="162">
        <f>'05'!X5</f>
        <v>0</v>
      </c>
      <c r="Z6" s="588"/>
      <c r="AA6" s="589"/>
      <c r="AB6" s="589"/>
      <c r="AC6" s="162">
        <f>'05'!AB5</f>
        <v>100</v>
      </c>
      <c r="AD6" s="162">
        <f>'05'!AC5</f>
        <v>0</v>
      </c>
      <c r="AE6" s="162">
        <f>'05'!AD5</f>
        <v>0</v>
      </c>
      <c r="AF6" s="588"/>
      <c r="AG6" s="589"/>
      <c r="AH6" s="589"/>
      <c r="AI6" s="162">
        <f>'05'!AH5</f>
        <v>100</v>
      </c>
      <c r="AJ6" s="162">
        <f>'05'!AI5</f>
        <v>0</v>
      </c>
      <c r="AK6" s="162">
        <f>'05'!AJ5</f>
        <v>0</v>
      </c>
      <c r="AL6" s="588"/>
      <c r="AM6" s="589"/>
      <c r="AN6" s="589"/>
      <c r="AO6" s="162">
        <f>'05'!AN5</f>
        <v>100</v>
      </c>
      <c r="AP6" s="162">
        <f>'05'!AO5</f>
        <v>0</v>
      </c>
      <c r="AQ6" s="162">
        <f>'05'!AP5</f>
        <v>0</v>
      </c>
      <c r="AR6" s="588"/>
      <c r="AS6" s="589"/>
      <c r="AT6" s="589"/>
      <c r="AU6" s="162">
        <f>'05'!AT5</f>
        <v>100</v>
      </c>
      <c r="AV6" s="162">
        <f>'05'!AU5</f>
        <v>0</v>
      </c>
      <c r="AW6" s="162">
        <f>'05'!AV5</f>
        <v>0</v>
      </c>
      <c r="AX6" s="588"/>
      <c r="AY6" s="589"/>
      <c r="AZ6" s="589"/>
      <c r="BA6" s="162">
        <f>'05'!AZ5</f>
        <v>100</v>
      </c>
      <c r="BB6" s="162">
        <f>'05'!BA5</f>
        <v>0</v>
      </c>
      <c r="BC6" s="162">
        <f>'05'!BB5</f>
        <v>0</v>
      </c>
      <c r="BD6" s="588"/>
      <c r="BE6" s="589"/>
      <c r="BF6" s="589"/>
      <c r="BG6" s="162">
        <f>'05'!BF5</f>
        <v>100</v>
      </c>
      <c r="BH6" s="162">
        <f>'05'!BG5</f>
        <v>0</v>
      </c>
      <c r="BI6" s="162">
        <f>'05'!BH5</f>
        <v>0</v>
      </c>
      <c r="BJ6" s="588"/>
      <c r="BK6" s="589"/>
      <c r="BL6" s="589"/>
      <c r="BM6" s="162">
        <f>'05'!BL5</f>
        <v>100</v>
      </c>
      <c r="BN6" s="162">
        <f>'05'!BM5</f>
        <v>0</v>
      </c>
      <c r="BO6" s="162">
        <f>'05'!BN5</f>
        <v>0</v>
      </c>
      <c r="BP6" s="588"/>
      <c r="BQ6" s="589"/>
      <c r="BR6" s="589"/>
      <c r="BS6" s="162">
        <f>'05'!BR5</f>
        <v>100</v>
      </c>
      <c r="BT6" s="162">
        <f>'05'!BS5</f>
        <v>0</v>
      </c>
      <c r="BU6" s="162">
        <f>'05'!BT5</f>
        <v>0</v>
      </c>
      <c r="BV6" s="588"/>
      <c r="BW6" s="589"/>
      <c r="BX6" s="589"/>
      <c r="BY6" s="162">
        <f>'05'!BX5</f>
        <v>100</v>
      </c>
      <c r="BZ6" s="162">
        <f>'05'!BY5</f>
        <v>0</v>
      </c>
      <c r="CA6" s="162">
        <f>'05'!BZ5</f>
        <v>0</v>
      </c>
      <c r="CB6" s="588"/>
      <c r="CC6" s="589"/>
      <c r="CD6" s="589"/>
      <c r="CE6" s="162">
        <f>'05'!CD5</f>
        <v>0</v>
      </c>
      <c r="CF6" s="162">
        <f>'05'!CE5</f>
        <v>0</v>
      </c>
      <c r="CG6" s="162">
        <f>'05'!CF5</f>
        <v>0</v>
      </c>
      <c r="CH6" s="588"/>
      <c r="CI6" s="589"/>
      <c r="CJ6" s="589"/>
      <c r="CK6" s="162">
        <f>'05'!CJ5</f>
        <v>0</v>
      </c>
      <c r="CL6" s="162">
        <f>'05'!CK5</f>
        <v>0</v>
      </c>
      <c r="CM6" s="162">
        <f>'05'!CL5</f>
        <v>0</v>
      </c>
      <c r="CN6" s="588"/>
      <c r="CO6" s="589"/>
      <c r="CP6" s="589"/>
      <c r="CQ6" s="588"/>
      <c r="CR6" s="593"/>
      <c r="CS6" s="519"/>
      <c r="CT6" s="593"/>
      <c r="CU6" s="588"/>
      <c r="CV6" s="593"/>
      <c r="CW6" s="588"/>
      <c r="CX6" s="589"/>
      <c r="CY6" s="589"/>
      <c r="CZ6" s="140"/>
      <c r="DA6" s="140"/>
      <c r="DB6" s="140"/>
      <c r="DC6" s="140"/>
      <c r="DD6" s="140"/>
      <c r="DE6" s="140"/>
    </row>
    <row r="7" spans="1:109" s="26" customFormat="1" ht="15.95" customHeight="1">
      <c r="A7" s="141"/>
      <c r="B7" s="52">
        <v>1</v>
      </c>
      <c r="C7" s="23">
        <f>IF(คะแนนสอบ!C6="","",คะแนนสอบ!C6)</f>
        <v>2375</v>
      </c>
      <c r="D7" s="38" t="str">
        <f>IF(คะแนนสอบ!D6="","",คะแนนสอบ!D6)</f>
        <v>เด็กชายณัฐชนน  รอบรู้</v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4" t="str">
        <f>'05'!CP6</f>
        <v/>
      </c>
      <c r="CR7" s="24" t="str">
        <f>'05'!CQ6</f>
        <v/>
      </c>
      <c r="CS7" s="74" t="str">
        <f>'05'!CR6</f>
        <v/>
      </c>
      <c r="CT7" s="24" t="str">
        <f>'05'!CS6</f>
        <v/>
      </c>
      <c r="CU7" s="74" t="str">
        <f>'05'!CT6</f>
        <v/>
      </c>
      <c r="CV7" s="24" t="str">
        <f>'05'!CU6</f>
        <v/>
      </c>
      <c r="CW7" s="74" t="str">
        <f>'05'!CV6</f>
        <v/>
      </c>
      <c r="CX7" s="24" t="str">
        <f>'05'!CW6</f>
        <v/>
      </c>
      <c r="CY7" s="24" t="str">
        <f>'05'!CX6</f>
        <v/>
      </c>
      <c r="CZ7" s="154"/>
      <c r="DA7" s="141"/>
      <c r="DB7" s="141"/>
      <c r="DC7" s="141"/>
      <c r="DD7" s="141"/>
      <c r="DE7" s="141"/>
    </row>
    <row r="8" spans="1:109" s="26" customFormat="1" ht="15.95" customHeight="1">
      <c r="A8" s="141"/>
      <c r="B8" s="51">
        <v>2</v>
      </c>
      <c r="C8" s="23">
        <f>IF(คะแนนสอบ!C7="","",คะแนนสอบ!C7)</f>
        <v>2376</v>
      </c>
      <c r="D8" s="38" t="str">
        <f>IF(คะแนนสอบ!D7="","",คะแนนสอบ!D7)</f>
        <v>เด็กชายฐิติภัทร  สุภะผล</v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4" t="str">
        <f>'05'!CP7</f>
        <v/>
      </c>
      <c r="CR8" s="24" t="str">
        <f>'05'!CQ7</f>
        <v/>
      </c>
      <c r="CS8" s="74" t="str">
        <f>'05'!CR7</f>
        <v/>
      </c>
      <c r="CT8" s="24" t="str">
        <f>'05'!CS7</f>
        <v/>
      </c>
      <c r="CU8" s="74" t="str">
        <f>'05'!CT7</f>
        <v/>
      </c>
      <c r="CV8" s="24" t="str">
        <f>'05'!CU7</f>
        <v/>
      </c>
      <c r="CW8" s="74" t="str">
        <f>'05'!CV7</f>
        <v/>
      </c>
      <c r="CX8" s="24" t="str">
        <f>'05'!CW7</f>
        <v/>
      </c>
      <c r="CY8" s="24" t="str">
        <f>'05'!CX7</f>
        <v/>
      </c>
      <c r="CZ8" s="154"/>
      <c r="DA8" s="141"/>
      <c r="DB8" s="141"/>
      <c r="DC8" s="141"/>
      <c r="DD8" s="141"/>
      <c r="DE8" s="141"/>
    </row>
    <row r="9" spans="1:109" s="26" customFormat="1" ht="15.95" customHeight="1">
      <c r="A9" s="141"/>
      <c r="B9" s="51">
        <v>3</v>
      </c>
      <c r="C9" s="23">
        <f>IF(คะแนนสอบ!C8="","",คะแนนสอบ!C8)</f>
        <v>2377</v>
      </c>
      <c r="D9" s="38" t="str">
        <f>IF(คะแนนสอบ!D8="","",คะแนนสอบ!D8)</f>
        <v>เด็กชายเอกภพ  งานสลุง</v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4" t="str">
        <f>'05'!CP8</f>
        <v/>
      </c>
      <c r="CR9" s="24" t="str">
        <f>'05'!CQ8</f>
        <v/>
      </c>
      <c r="CS9" s="74" t="str">
        <f>'05'!CR8</f>
        <v/>
      </c>
      <c r="CT9" s="24" t="str">
        <f>'05'!CS8</f>
        <v/>
      </c>
      <c r="CU9" s="74" t="str">
        <f>'05'!CT8</f>
        <v/>
      </c>
      <c r="CV9" s="24" t="str">
        <f>'05'!CU8</f>
        <v/>
      </c>
      <c r="CW9" s="74" t="str">
        <f>'05'!CV8</f>
        <v/>
      </c>
      <c r="CX9" s="24" t="str">
        <f>'05'!CW8</f>
        <v/>
      </c>
      <c r="CY9" s="24" t="str">
        <f>'05'!CX8</f>
        <v/>
      </c>
      <c r="CZ9" s="154"/>
      <c r="DA9" s="141"/>
      <c r="DB9" s="141"/>
      <c r="DC9" s="141"/>
      <c r="DD9" s="141"/>
      <c r="DE9" s="141"/>
    </row>
    <row r="10" spans="1:109" s="26" customFormat="1" ht="15.95" customHeight="1">
      <c r="A10" s="141"/>
      <c r="B10" s="51">
        <v>4</v>
      </c>
      <c r="C10" s="23">
        <f>IF(คะแนนสอบ!C9="","",คะแนนสอบ!C9)</f>
        <v>2378</v>
      </c>
      <c r="D10" s="38" t="str">
        <f>IF(คะแนนสอบ!D9="","",คะแนนสอบ!D9)</f>
        <v>เด็กชายธนกฤติ  อินวกูล</v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4" t="str">
        <f>'05'!CP9</f>
        <v/>
      </c>
      <c r="CR10" s="24" t="str">
        <f>'05'!CQ9</f>
        <v/>
      </c>
      <c r="CS10" s="74" t="str">
        <f>'05'!CR9</f>
        <v/>
      </c>
      <c r="CT10" s="24" t="str">
        <f>'05'!CS9</f>
        <v/>
      </c>
      <c r="CU10" s="74" t="str">
        <f>'05'!CT9</f>
        <v/>
      </c>
      <c r="CV10" s="24" t="str">
        <f>'05'!CU9</f>
        <v/>
      </c>
      <c r="CW10" s="74" t="str">
        <f>'05'!CV9</f>
        <v/>
      </c>
      <c r="CX10" s="24" t="str">
        <f>'05'!CW9</f>
        <v/>
      </c>
      <c r="CY10" s="24" t="str">
        <f>'05'!CX9</f>
        <v/>
      </c>
      <c r="CZ10" s="154"/>
      <c r="DA10" s="141"/>
      <c r="DB10" s="141"/>
      <c r="DC10" s="141"/>
      <c r="DD10" s="141"/>
      <c r="DE10" s="141"/>
    </row>
    <row r="11" spans="1:109" s="26" customFormat="1" ht="15.95" customHeight="1">
      <c r="A11" s="141"/>
      <c r="B11" s="51">
        <v>5</v>
      </c>
      <c r="C11" s="23">
        <f>IF(คะแนนสอบ!C10="","",คะแนนสอบ!C10)</f>
        <v>2379</v>
      </c>
      <c r="D11" s="38" t="str">
        <f>IF(คะแนนสอบ!D10="","",คะแนนสอบ!D10)</f>
        <v>เด็กชายปภาวิน  มังคะลา</v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4" t="str">
        <f>'05'!CP10</f>
        <v/>
      </c>
      <c r="CR11" s="24" t="str">
        <f>'05'!CQ10</f>
        <v/>
      </c>
      <c r="CS11" s="74" t="str">
        <f>'05'!CR10</f>
        <v/>
      </c>
      <c r="CT11" s="24" t="str">
        <f>'05'!CS10</f>
        <v/>
      </c>
      <c r="CU11" s="74" t="str">
        <f>'05'!CT10</f>
        <v/>
      </c>
      <c r="CV11" s="24" t="str">
        <f>'05'!CU10</f>
        <v/>
      </c>
      <c r="CW11" s="74" t="str">
        <f>'05'!CV10</f>
        <v/>
      </c>
      <c r="CX11" s="24" t="str">
        <f>'05'!CW10</f>
        <v/>
      </c>
      <c r="CY11" s="24" t="str">
        <f>'05'!CX10</f>
        <v/>
      </c>
      <c r="CZ11" s="154"/>
      <c r="DA11" s="141"/>
      <c r="DB11" s="141"/>
      <c r="DC11" s="141"/>
      <c r="DD11" s="141"/>
      <c r="DE11" s="141"/>
    </row>
    <row r="12" spans="1:109" s="26" customFormat="1" ht="15.95" customHeight="1">
      <c r="A12" s="141"/>
      <c r="B12" s="51">
        <v>6</v>
      </c>
      <c r="C12" s="23">
        <f>IF(คะแนนสอบ!C11="","",คะแนนสอบ!C11)</f>
        <v>2380</v>
      </c>
      <c r="D12" s="38" t="str">
        <f>IF(คะแนนสอบ!D11="","",คะแนนสอบ!D11)</f>
        <v>เด็กชายธนกฤต  แย้มพรม</v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4" t="str">
        <f>'05'!CP11</f>
        <v/>
      </c>
      <c r="CR12" s="24" t="str">
        <f>'05'!CQ11</f>
        <v/>
      </c>
      <c r="CS12" s="74" t="str">
        <f>'05'!CR11</f>
        <v/>
      </c>
      <c r="CT12" s="24" t="str">
        <f>'05'!CS11</f>
        <v/>
      </c>
      <c r="CU12" s="74" t="str">
        <f>'05'!CT11</f>
        <v/>
      </c>
      <c r="CV12" s="24" t="str">
        <f>'05'!CU11</f>
        <v/>
      </c>
      <c r="CW12" s="74" t="str">
        <f>'05'!CV11</f>
        <v/>
      </c>
      <c r="CX12" s="24" t="str">
        <f>'05'!CW11</f>
        <v/>
      </c>
      <c r="CY12" s="24" t="str">
        <f>'05'!CX11</f>
        <v/>
      </c>
      <c r="CZ12" s="154"/>
      <c r="DA12" s="141"/>
      <c r="DB12" s="141"/>
      <c r="DC12" s="141"/>
      <c r="DD12" s="141"/>
      <c r="DE12" s="141"/>
    </row>
    <row r="13" spans="1:109" s="26" customFormat="1" ht="15.95" customHeight="1">
      <c r="A13" s="141"/>
      <c r="B13" s="51">
        <v>7</v>
      </c>
      <c r="C13" s="23">
        <f>IF(คะแนนสอบ!C12="","",คะแนนสอบ!C12)</f>
        <v>2381</v>
      </c>
      <c r="D13" s="38" t="str">
        <f>IF(คะแนนสอบ!D12="","",คะแนนสอบ!D12)</f>
        <v>เด็กชายอัศวิน  พูลพร</v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4" t="str">
        <f>'05'!CP12</f>
        <v/>
      </c>
      <c r="CR13" s="24" t="str">
        <f>'05'!CQ12</f>
        <v/>
      </c>
      <c r="CS13" s="74" t="str">
        <f>'05'!CR12</f>
        <v/>
      </c>
      <c r="CT13" s="24" t="str">
        <f>'05'!CS12</f>
        <v/>
      </c>
      <c r="CU13" s="74" t="str">
        <f>'05'!CT12</f>
        <v/>
      </c>
      <c r="CV13" s="24" t="str">
        <f>'05'!CU12</f>
        <v/>
      </c>
      <c r="CW13" s="74" t="str">
        <f>'05'!CV12</f>
        <v/>
      </c>
      <c r="CX13" s="24" t="str">
        <f>'05'!CW12</f>
        <v/>
      </c>
      <c r="CY13" s="24" t="str">
        <f>'05'!CX12</f>
        <v/>
      </c>
      <c r="CZ13" s="154"/>
      <c r="DA13" s="141"/>
      <c r="DB13" s="141"/>
      <c r="DC13" s="141"/>
      <c r="DD13" s="141"/>
      <c r="DE13" s="141"/>
    </row>
    <row r="14" spans="1:109" s="26" customFormat="1" ht="15.95" customHeight="1">
      <c r="A14" s="141"/>
      <c r="B14" s="51">
        <v>8</v>
      </c>
      <c r="C14" s="23">
        <f>IF(คะแนนสอบ!C13="","",คะแนนสอบ!C13)</f>
        <v>2382</v>
      </c>
      <c r="D14" s="38" t="str">
        <f>IF(คะแนนสอบ!D13="","",คะแนนสอบ!D13)</f>
        <v>เด็กหญิงจารุพิชญา  ธัญญเจริญ</v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4" t="str">
        <f>'05'!CP13</f>
        <v/>
      </c>
      <c r="CR14" s="24" t="str">
        <f>'05'!CQ13</f>
        <v/>
      </c>
      <c r="CS14" s="74" t="str">
        <f>'05'!CR13</f>
        <v/>
      </c>
      <c r="CT14" s="24" t="str">
        <f>'05'!CS13</f>
        <v/>
      </c>
      <c r="CU14" s="74" t="str">
        <f>'05'!CT13</f>
        <v/>
      </c>
      <c r="CV14" s="24" t="str">
        <f>'05'!CU13</f>
        <v/>
      </c>
      <c r="CW14" s="74" t="str">
        <f>'05'!CV13</f>
        <v/>
      </c>
      <c r="CX14" s="24" t="str">
        <f>'05'!CW13</f>
        <v/>
      </c>
      <c r="CY14" s="24" t="str">
        <f>'05'!CX13</f>
        <v/>
      </c>
      <c r="CZ14" s="154"/>
      <c r="DA14" s="141"/>
      <c r="DB14" s="141"/>
      <c r="DC14" s="141"/>
      <c r="DD14" s="141"/>
      <c r="DE14" s="141"/>
    </row>
    <row r="15" spans="1:109" s="26" customFormat="1" ht="15.95" customHeight="1">
      <c r="A15" s="141"/>
      <c r="B15" s="51">
        <v>9</v>
      </c>
      <c r="C15" s="23">
        <f>IF(คะแนนสอบ!C14="","",คะแนนสอบ!C14)</f>
        <v>2383</v>
      </c>
      <c r="D15" s="38" t="str">
        <f>IF(คะแนนสอบ!D14="","",คะแนนสอบ!D14)</f>
        <v>เด็กหญิงนันท์นภัส  เจียมพัว</v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4" t="str">
        <f>'05'!CP14</f>
        <v/>
      </c>
      <c r="CR15" s="24" t="str">
        <f>'05'!CQ14</f>
        <v/>
      </c>
      <c r="CS15" s="74" t="str">
        <f>'05'!CR14</f>
        <v/>
      </c>
      <c r="CT15" s="24" t="str">
        <f>'05'!CS14</f>
        <v/>
      </c>
      <c r="CU15" s="74" t="str">
        <f>'05'!CT14</f>
        <v/>
      </c>
      <c r="CV15" s="24" t="str">
        <f>'05'!CU14</f>
        <v/>
      </c>
      <c r="CW15" s="74" t="str">
        <f>'05'!CV14</f>
        <v/>
      </c>
      <c r="CX15" s="24" t="str">
        <f>'05'!CW14</f>
        <v/>
      </c>
      <c r="CY15" s="24" t="str">
        <f>'05'!CX14</f>
        <v/>
      </c>
      <c r="CZ15" s="154"/>
      <c r="DA15" s="141"/>
      <c r="DB15" s="141"/>
      <c r="DC15" s="141"/>
      <c r="DD15" s="141"/>
      <c r="DE15" s="141"/>
    </row>
    <row r="16" spans="1:109" s="26" customFormat="1" ht="15.95" customHeight="1">
      <c r="A16" s="141"/>
      <c r="B16" s="51">
        <v>10</v>
      </c>
      <c r="C16" s="23">
        <f>IF(คะแนนสอบ!C15="","",คะแนนสอบ!C15)</f>
        <v>2384</v>
      </c>
      <c r="D16" s="38" t="str">
        <f>IF(คะแนนสอบ!D15="","",คะแนนสอบ!D15)</f>
        <v>เด็กหญิงปภาดา  แก่นมั่น</v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4" t="str">
        <f>'05'!CP15</f>
        <v/>
      </c>
      <c r="CR16" s="24" t="str">
        <f>'05'!CQ15</f>
        <v/>
      </c>
      <c r="CS16" s="74" t="str">
        <f>'05'!CR15</f>
        <v/>
      </c>
      <c r="CT16" s="24" t="str">
        <f>'05'!CS15</f>
        <v/>
      </c>
      <c r="CU16" s="74" t="str">
        <f>'05'!CT15</f>
        <v/>
      </c>
      <c r="CV16" s="24" t="str">
        <f>'05'!CU15</f>
        <v/>
      </c>
      <c r="CW16" s="74" t="str">
        <f>'05'!CV15</f>
        <v/>
      </c>
      <c r="CX16" s="24" t="str">
        <f>'05'!CW15</f>
        <v/>
      </c>
      <c r="CY16" s="24" t="str">
        <f>'05'!CX15</f>
        <v/>
      </c>
      <c r="CZ16" s="154"/>
      <c r="DA16" s="141"/>
      <c r="DB16" s="141"/>
      <c r="DC16" s="141"/>
      <c r="DD16" s="141"/>
      <c r="DE16" s="141"/>
    </row>
    <row r="17" spans="1:109" s="26" customFormat="1" ht="15.95" customHeight="1">
      <c r="A17" s="141"/>
      <c r="B17" s="51">
        <v>11</v>
      </c>
      <c r="C17" s="23">
        <f>IF(คะแนนสอบ!C16="","",คะแนนสอบ!C16)</f>
        <v>2385</v>
      </c>
      <c r="D17" s="38" t="str">
        <f>IF(คะแนนสอบ!D16="","",คะแนนสอบ!D16)</f>
        <v>เด็กหญิงกชพร  กล้อยกลิ้ง</v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4" t="str">
        <f>'05'!CP16</f>
        <v/>
      </c>
      <c r="CR17" s="24" t="str">
        <f>'05'!CQ16</f>
        <v/>
      </c>
      <c r="CS17" s="74" t="str">
        <f>'05'!CR16</f>
        <v/>
      </c>
      <c r="CT17" s="24" t="str">
        <f>'05'!CS16</f>
        <v/>
      </c>
      <c r="CU17" s="74" t="str">
        <f>'05'!CT16</f>
        <v/>
      </c>
      <c r="CV17" s="24" t="str">
        <f>'05'!CU16</f>
        <v/>
      </c>
      <c r="CW17" s="74" t="str">
        <f>'05'!CV16</f>
        <v/>
      </c>
      <c r="CX17" s="24" t="str">
        <f>'05'!CW16</f>
        <v/>
      </c>
      <c r="CY17" s="24" t="str">
        <f>'05'!CX16</f>
        <v/>
      </c>
      <c r="CZ17" s="154"/>
      <c r="DA17" s="141"/>
      <c r="DB17" s="141"/>
      <c r="DC17" s="141"/>
      <c r="DD17" s="141"/>
      <c r="DE17" s="141"/>
    </row>
    <row r="18" spans="1:109" s="26" customFormat="1" ht="15.95" customHeight="1">
      <c r="A18" s="141"/>
      <c r="B18" s="51">
        <v>12</v>
      </c>
      <c r="C18" s="23">
        <f>IF(คะแนนสอบ!C17="","",คะแนนสอบ!C17)</f>
        <v>2386</v>
      </c>
      <c r="D18" s="38" t="str">
        <f>IF(คะแนนสอบ!D17="","",คะแนนสอบ!D17)</f>
        <v>เด็กหญิงณัฏฐธิดา  วุฒิชัยรังสรรค์</v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4" t="str">
        <f>'05'!CP17</f>
        <v/>
      </c>
      <c r="CR18" s="24" t="str">
        <f>'05'!CQ17</f>
        <v/>
      </c>
      <c r="CS18" s="74" t="str">
        <f>'05'!CR17</f>
        <v/>
      </c>
      <c r="CT18" s="24" t="str">
        <f>'05'!CS17</f>
        <v/>
      </c>
      <c r="CU18" s="74" t="str">
        <f>'05'!CT17</f>
        <v/>
      </c>
      <c r="CV18" s="24" t="str">
        <f>'05'!CU17</f>
        <v/>
      </c>
      <c r="CW18" s="74" t="str">
        <f>'05'!CV17</f>
        <v/>
      </c>
      <c r="CX18" s="24" t="str">
        <f>'05'!CW17</f>
        <v/>
      </c>
      <c r="CY18" s="24" t="str">
        <f>'05'!CX17</f>
        <v/>
      </c>
      <c r="CZ18" s="154"/>
      <c r="DA18" s="141"/>
      <c r="DB18" s="141"/>
      <c r="DC18" s="141"/>
      <c r="DD18" s="141"/>
      <c r="DE18" s="141"/>
    </row>
    <row r="19" spans="1:109" s="26" customFormat="1" ht="15.95" customHeight="1">
      <c r="A19" s="141"/>
      <c r="B19" s="51">
        <v>13</v>
      </c>
      <c r="C19" s="23">
        <f>IF(คะแนนสอบ!C18="","",คะแนนสอบ!C18)</f>
        <v>2387</v>
      </c>
      <c r="D19" s="38" t="str">
        <f>IF(คะแนนสอบ!D18="","",คะแนนสอบ!D18)</f>
        <v>เด็กหญิงกมลธิดา  แท่งทอง</v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4" t="str">
        <f>'05'!CP18</f>
        <v/>
      </c>
      <c r="CR19" s="24" t="str">
        <f>'05'!CQ18</f>
        <v/>
      </c>
      <c r="CS19" s="74" t="str">
        <f>'05'!CR18</f>
        <v/>
      </c>
      <c r="CT19" s="24" t="str">
        <f>'05'!CS18</f>
        <v/>
      </c>
      <c r="CU19" s="74" t="str">
        <f>'05'!CT18</f>
        <v/>
      </c>
      <c r="CV19" s="24" t="str">
        <f>'05'!CU18</f>
        <v/>
      </c>
      <c r="CW19" s="74" t="str">
        <f>'05'!CV18</f>
        <v/>
      </c>
      <c r="CX19" s="24" t="str">
        <f>'05'!CW18</f>
        <v/>
      </c>
      <c r="CY19" s="24" t="str">
        <f>'05'!CX18</f>
        <v/>
      </c>
      <c r="CZ19" s="154"/>
      <c r="DA19" s="141"/>
      <c r="DB19" s="141"/>
      <c r="DC19" s="141"/>
      <c r="DD19" s="141"/>
      <c r="DE19" s="141"/>
    </row>
    <row r="20" spans="1:109" s="26" customFormat="1" ht="15.95" customHeight="1">
      <c r="A20" s="141"/>
      <c r="B20" s="51">
        <v>14</v>
      </c>
      <c r="C20" s="23">
        <f>IF(คะแนนสอบ!C19="","",คะแนนสอบ!C19)</f>
        <v>2426</v>
      </c>
      <c r="D20" s="38" t="str">
        <f>IF(คะแนนสอบ!D19="","",คะแนนสอบ!D19)</f>
        <v>เด็กชายธีรดล  กรานวงษ์</v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4" t="str">
        <f>'05'!CP19</f>
        <v/>
      </c>
      <c r="CR20" s="24" t="str">
        <f>'05'!CQ19</f>
        <v/>
      </c>
      <c r="CS20" s="74" t="str">
        <f>'05'!CR19</f>
        <v/>
      </c>
      <c r="CT20" s="24" t="str">
        <f>'05'!CS19</f>
        <v/>
      </c>
      <c r="CU20" s="74" t="str">
        <f>'05'!CT19</f>
        <v/>
      </c>
      <c r="CV20" s="24" t="str">
        <f>'05'!CU19</f>
        <v/>
      </c>
      <c r="CW20" s="74" t="str">
        <f>'05'!CV19</f>
        <v/>
      </c>
      <c r="CX20" s="24" t="str">
        <f>'05'!CW19</f>
        <v/>
      </c>
      <c r="CY20" s="24" t="str">
        <f>'05'!CX19</f>
        <v/>
      </c>
      <c r="CZ20" s="154"/>
      <c r="DA20" s="141"/>
      <c r="DB20" s="141"/>
      <c r="DC20" s="141"/>
      <c r="DD20" s="141"/>
      <c r="DE20" s="141"/>
    </row>
    <row r="21" spans="1:109" s="26" customFormat="1" ht="15.95" customHeight="1">
      <c r="A21" s="141"/>
      <c r="B21" s="51">
        <v>15</v>
      </c>
      <c r="C21" s="23">
        <f>IF(คะแนนสอบ!C20="","",คะแนนสอบ!C20)</f>
        <v>2427</v>
      </c>
      <c r="D21" s="38" t="str">
        <f>IF(คะแนนสอบ!D20="","",คะแนนสอบ!D20)</f>
        <v>เด็กชายเอกรัตน์  ศุกประเสริฐ</v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4" t="str">
        <f>'05'!CP20</f>
        <v/>
      </c>
      <c r="CR21" s="24" t="str">
        <f>'05'!CQ20</f>
        <v/>
      </c>
      <c r="CS21" s="74" t="str">
        <f>'05'!CR20</f>
        <v/>
      </c>
      <c r="CT21" s="24" t="str">
        <f>'05'!CS20</f>
        <v/>
      </c>
      <c r="CU21" s="74" t="str">
        <f>'05'!CT20</f>
        <v/>
      </c>
      <c r="CV21" s="24" t="str">
        <f>'05'!CU20</f>
        <v/>
      </c>
      <c r="CW21" s="74" t="str">
        <f>'05'!CV20</f>
        <v/>
      </c>
      <c r="CX21" s="24" t="str">
        <f>'05'!CW20</f>
        <v/>
      </c>
      <c r="CY21" s="24" t="str">
        <f>'05'!CX20</f>
        <v/>
      </c>
      <c r="CZ21" s="154"/>
      <c r="DA21" s="141"/>
      <c r="DB21" s="141"/>
      <c r="DC21" s="141"/>
      <c r="DD21" s="141"/>
      <c r="DE21" s="141"/>
    </row>
    <row r="22" spans="1:109" s="26" customFormat="1" ht="15.95" customHeight="1">
      <c r="A22" s="141"/>
      <c r="B22" s="51">
        <v>16</v>
      </c>
      <c r="C22" s="23">
        <f>IF(คะแนนสอบ!C21="","",คะแนนสอบ!C21)</f>
        <v>2428</v>
      </c>
      <c r="D22" s="38" t="str">
        <f>IF(คะแนนสอบ!D21="","",คะแนนสอบ!D21)</f>
        <v>เด็กชายจารุวัฒน์  จั่นหนู</v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4" t="str">
        <f>'05'!CP21</f>
        <v/>
      </c>
      <c r="CR22" s="24" t="str">
        <f>'05'!CQ21</f>
        <v/>
      </c>
      <c r="CS22" s="74" t="str">
        <f>'05'!CR21</f>
        <v/>
      </c>
      <c r="CT22" s="24" t="str">
        <f>'05'!CS21</f>
        <v/>
      </c>
      <c r="CU22" s="74" t="str">
        <f>'05'!CT21</f>
        <v/>
      </c>
      <c r="CV22" s="24" t="str">
        <f>'05'!CU21</f>
        <v/>
      </c>
      <c r="CW22" s="74" t="str">
        <f>'05'!CV21</f>
        <v/>
      </c>
      <c r="CX22" s="24" t="str">
        <f>'05'!CW21</f>
        <v/>
      </c>
      <c r="CY22" s="24" t="str">
        <f>'05'!CX21</f>
        <v/>
      </c>
      <c r="CZ22" s="154"/>
      <c r="DA22" s="141"/>
      <c r="DB22" s="141"/>
      <c r="DC22" s="141"/>
      <c r="DD22" s="141"/>
      <c r="DE22" s="141"/>
    </row>
    <row r="23" spans="1:109" s="26" customFormat="1" ht="15.95" customHeight="1">
      <c r="A23" s="141"/>
      <c r="B23" s="51">
        <v>17</v>
      </c>
      <c r="C23" s="23">
        <f>IF(คะแนนสอบ!C22="","",คะแนนสอบ!C22)</f>
        <v>2484</v>
      </c>
      <c r="D23" s="38" t="str">
        <f>IF(คะแนนสอบ!D22="","",คะแนนสอบ!D22)</f>
        <v>เด็กหญิงกวิสรา  ยอดย้อย</v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4">
        <f>'05'!CP22</f>
        <v>22</v>
      </c>
      <c r="CR23" s="24">
        <f>'05'!CQ22</f>
        <v>0</v>
      </c>
      <c r="CS23" s="74" t="e">
        <f>'05'!CR22</f>
        <v>#DIV/0!</v>
      </c>
      <c r="CT23" s="24" t="e">
        <f>'05'!CS22</f>
        <v>#DIV/0!</v>
      </c>
      <c r="CU23" s="74" t="e">
        <f>'05'!CT22</f>
        <v>#DIV/0!</v>
      </c>
      <c r="CV23" s="24" t="e">
        <f>'05'!CU22</f>
        <v>#DIV/0!</v>
      </c>
      <c r="CW23" s="74" t="e">
        <f>'05'!CV22</f>
        <v>#DIV/0!</v>
      </c>
      <c r="CX23" s="24">
        <f>'05'!CW22</f>
        <v>0</v>
      </c>
      <c r="CY23" s="24" t="str">
        <f>'05'!CX22</f>
        <v>ไม่ผ่าน</v>
      </c>
      <c r="CZ23" s="154"/>
      <c r="DA23" s="141"/>
      <c r="DB23" s="141"/>
      <c r="DC23" s="141"/>
      <c r="DD23" s="141"/>
      <c r="DE23" s="141"/>
    </row>
    <row r="24" spans="1:109" s="26" customFormat="1" ht="15.95" customHeight="1">
      <c r="A24" s="141"/>
      <c r="B24" s="51">
        <v>18</v>
      </c>
      <c r="C24" s="23">
        <f>IF(คะแนนสอบ!C23="","",คะแนนสอบ!C23)</f>
        <v>2485</v>
      </c>
      <c r="D24" s="38" t="str">
        <f>IF(คะแนนสอบ!D23="","",คะแนนสอบ!D23)</f>
        <v>เด็กชายกิตติคุณ  สิทธิกูล</v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4">
        <f>'05'!CP23</f>
        <v>22</v>
      </c>
      <c r="CR24" s="24">
        <f>'05'!CQ23</f>
        <v>0</v>
      </c>
      <c r="CS24" s="74" t="e">
        <f>'05'!CR23</f>
        <v>#DIV/0!</v>
      </c>
      <c r="CT24" s="24" t="e">
        <f>'05'!CS23</f>
        <v>#DIV/0!</v>
      </c>
      <c r="CU24" s="74" t="e">
        <f>'05'!CT23</f>
        <v>#DIV/0!</v>
      </c>
      <c r="CV24" s="24" t="e">
        <f>'05'!CU23</f>
        <v>#DIV/0!</v>
      </c>
      <c r="CW24" s="74" t="e">
        <f>'05'!CV23</f>
        <v>#DIV/0!</v>
      </c>
      <c r="CX24" s="24">
        <f>'05'!CW23</f>
        <v>0</v>
      </c>
      <c r="CY24" s="24" t="str">
        <f>'05'!CX23</f>
        <v>ไม่ผ่าน</v>
      </c>
      <c r="CZ24" s="154"/>
      <c r="DA24" s="141"/>
      <c r="DB24" s="141"/>
      <c r="DC24" s="141"/>
      <c r="DD24" s="141"/>
      <c r="DE24" s="141"/>
    </row>
    <row r="25" spans="1:109" s="26" customFormat="1" ht="15.95" customHeight="1">
      <c r="A25" s="141"/>
      <c r="B25" s="51">
        <v>19</v>
      </c>
      <c r="C25" s="23">
        <f>IF(คะแนนสอบ!C24="","",คะแนนสอบ!C24)</f>
        <v>2486</v>
      </c>
      <c r="D25" s="38" t="str">
        <f>IF(คะแนนสอบ!D24="","",คะแนนสอบ!D24)</f>
        <v>เด็กชายปรัตถกร  พูลพิพัฒน์</v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4" t="str">
        <f>'05'!CP24</f>
        <v/>
      </c>
      <c r="CR25" s="24" t="str">
        <f>'05'!CQ24</f>
        <v/>
      </c>
      <c r="CS25" s="74" t="str">
        <f>'05'!CR24</f>
        <v/>
      </c>
      <c r="CT25" s="24" t="str">
        <f>'05'!CS24</f>
        <v/>
      </c>
      <c r="CU25" s="74" t="str">
        <f>'05'!CT24</f>
        <v/>
      </c>
      <c r="CV25" s="24" t="str">
        <f>'05'!CU24</f>
        <v/>
      </c>
      <c r="CW25" s="74" t="str">
        <f>'05'!CV24</f>
        <v/>
      </c>
      <c r="CX25" s="24" t="str">
        <f>'05'!CW24</f>
        <v/>
      </c>
      <c r="CY25" s="24" t="str">
        <f>'05'!CX24</f>
        <v/>
      </c>
      <c r="CZ25" s="154"/>
      <c r="DA25" s="141"/>
      <c r="DB25" s="141"/>
      <c r="DC25" s="141"/>
      <c r="DD25" s="141"/>
      <c r="DE25" s="141"/>
    </row>
    <row r="26" spans="1:109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4" t="str">
        <f>'05'!CP25</f>
        <v/>
      </c>
      <c r="CR26" s="24" t="str">
        <f>'05'!CQ25</f>
        <v/>
      </c>
      <c r="CS26" s="74" t="str">
        <f>'05'!CR25</f>
        <v/>
      </c>
      <c r="CT26" s="24" t="str">
        <f>'05'!CS25</f>
        <v/>
      </c>
      <c r="CU26" s="74" t="str">
        <f>'05'!CT25</f>
        <v/>
      </c>
      <c r="CV26" s="24" t="str">
        <f>'05'!CU25</f>
        <v/>
      </c>
      <c r="CW26" s="74" t="str">
        <f>'05'!CV25</f>
        <v/>
      </c>
      <c r="CX26" s="24" t="str">
        <f>'05'!CW25</f>
        <v/>
      </c>
      <c r="CY26" s="24" t="str">
        <f>'05'!CX25</f>
        <v/>
      </c>
      <c r="CZ26" s="154"/>
      <c r="DA26" s="141"/>
      <c r="DB26" s="141"/>
      <c r="DC26" s="141"/>
      <c r="DD26" s="141"/>
      <c r="DE26" s="141"/>
    </row>
    <row r="27" spans="1:109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4" t="str">
        <f>'05'!CP26</f>
        <v/>
      </c>
      <c r="CR27" s="24" t="str">
        <f>'05'!CQ26</f>
        <v/>
      </c>
      <c r="CS27" s="74" t="str">
        <f>'05'!CR26</f>
        <v/>
      </c>
      <c r="CT27" s="24" t="str">
        <f>'05'!CS26</f>
        <v/>
      </c>
      <c r="CU27" s="74" t="str">
        <f>'05'!CT26</f>
        <v/>
      </c>
      <c r="CV27" s="24" t="str">
        <f>'05'!CU26</f>
        <v/>
      </c>
      <c r="CW27" s="74" t="str">
        <f>'05'!CV26</f>
        <v/>
      </c>
      <c r="CX27" s="24" t="str">
        <f>'05'!CW26</f>
        <v/>
      </c>
      <c r="CY27" s="24" t="str">
        <f>'05'!CX26</f>
        <v/>
      </c>
      <c r="CZ27" s="154"/>
      <c r="DA27" s="141"/>
      <c r="DB27" s="141"/>
      <c r="DC27" s="141"/>
      <c r="DD27" s="141"/>
      <c r="DE27" s="141"/>
    </row>
    <row r="28" spans="1:109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4" t="str">
        <f>'05'!CP27</f>
        <v/>
      </c>
      <c r="CR28" s="24" t="str">
        <f>'05'!CQ27</f>
        <v/>
      </c>
      <c r="CS28" s="74" t="str">
        <f>'05'!CR27</f>
        <v/>
      </c>
      <c r="CT28" s="24" t="str">
        <f>'05'!CS27</f>
        <v/>
      </c>
      <c r="CU28" s="74" t="str">
        <f>'05'!CT27</f>
        <v/>
      </c>
      <c r="CV28" s="24" t="str">
        <f>'05'!CU27</f>
        <v/>
      </c>
      <c r="CW28" s="74" t="str">
        <f>'05'!CV27</f>
        <v/>
      </c>
      <c r="CX28" s="24" t="str">
        <f>'05'!CW27</f>
        <v/>
      </c>
      <c r="CY28" s="24" t="str">
        <f>'05'!CX27</f>
        <v/>
      </c>
      <c r="CZ28" s="154"/>
      <c r="DA28" s="141"/>
      <c r="DB28" s="141"/>
      <c r="DC28" s="141"/>
      <c r="DD28" s="141"/>
      <c r="DE28" s="141"/>
    </row>
    <row r="29" spans="1:109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4" t="str">
        <f>'05'!CP28</f>
        <v/>
      </c>
      <c r="CR29" s="24" t="str">
        <f>'05'!CQ28</f>
        <v/>
      </c>
      <c r="CS29" s="74" t="str">
        <f>'05'!CR28</f>
        <v/>
      </c>
      <c r="CT29" s="24" t="str">
        <f>'05'!CS28</f>
        <v/>
      </c>
      <c r="CU29" s="74" t="str">
        <f>'05'!CT28</f>
        <v/>
      </c>
      <c r="CV29" s="24" t="str">
        <f>'05'!CU28</f>
        <v/>
      </c>
      <c r="CW29" s="74" t="str">
        <f>'05'!CV28</f>
        <v/>
      </c>
      <c r="CX29" s="24" t="str">
        <f>'05'!CW28</f>
        <v/>
      </c>
      <c r="CY29" s="24" t="str">
        <f>'05'!CX28</f>
        <v/>
      </c>
      <c r="CZ29" s="154"/>
      <c r="DA29" s="141"/>
      <c r="DB29" s="141"/>
      <c r="DC29" s="141"/>
      <c r="DD29" s="141"/>
      <c r="DE29" s="141"/>
    </row>
    <row r="30" spans="1:109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4" t="str">
        <f>'05'!CP29</f>
        <v/>
      </c>
      <c r="CR30" s="24" t="str">
        <f>'05'!CQ29</f>
        <v/>
      </c>
      <c r="CS30" s="74" t="str">
        <f>'05'!CR29</f>
        <v/>
      </c>
      <c r="CT30" s="24" t="str">
        <f>'05'!CS29</f>
        <v/>
      </c>
      <c r="CU30" s="74" t="str">
        <f>'05'!CT29</f>
        <v/>
      </c>
      <c r="CV30" s="24" t="str">
        <f>'05'!CU29</f>
        <v/>
      </c>
      <c r="CW30" s="74" t="str">
        <f>'05'!CV29</f>
        <v/>
      </c>
      <c r="CX30" s="24" t="str">
        <f>'05'!CW29</f>
        <v/>
      </c>
      <c r="CY30" s="24" t="str">
        <f>'05'!CX29</f>
        <v/>
      </c>
      <c r="CZ30" s="154"/>
      <c r="DA30" s="141"/>
      <c r="DB30" s="141"/>
      <c r="DC30" s="141"/>
      <c r="DD30" s="141"/>
      <c r="DE30" s="141"/>
    </row>
    <row r="31" spans="1:109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4" t="str">
        <f>'05'!CP30</f>
        <v/>
      </c>
      <c r="CR31" s="24" t="str">
        <f>'05'!CQ30</f>
        <v/>
      </c>
      <c r="CS31" s="74" t="str">
        <f>'05'!CR30</f>
        <v/>
      </c>
      <c r="CT31" s="24" t="str">
        <f>'05'!CS30</f>
        <v/>
      </c>
      <c r="CU31" s="74" t="str">
        <f>'05'!CT30</f>
        <v/>
      </c>
      <c r="CV31" s="24" t="str">
        <f>'05'!CU30</f>
        <v/>
      </c>
      <c r="CW31" s="74" t="str">
        <f>'05'!CV30</f>
        <v/>
      </c>
      <c r="CX31" s="24" t="str">
        <f>'05'!CW30</f>
        <v/>
      </c>
      <c r="CY31" s="24" t="str">
        <f>'05'!CX30</f>
        <v/>
      </c>
      <c r="CZ31" s="154"/>
      <c r="DA31" s="141"/>
      <c r="DB31" s="141"/>
      <c r="DC31" s="141"/>
      <c r="DD31" s="141"/>
      <c r="DE31" s="141"/>
    </row>
    <row r="32" spans="1:109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4" t="str">
        <f>'05'!CP31</f>
        <v/>
      </c>
      <c r="CR32" s="24" t="str">
        <f>'05'!CQ31</f>
        <v/>
      </c>
      <c r="CS32" s="74" t="str">
        <f>'05'!CR31</f>
        <v/>
      </c>
      <c r="CT32" s="24" t="str">
        <f>'05'!CS31</f>
        <v/>
      </c>
      <c r="CU32" s="74" t="str">
        <f>'05'!CT31</f>
        <v/>
      </c>
      <c r="CV32" s="24" t="str">
        <f>'05'!CU31</f>
        <v/>
      </c>
      <c r="CW32" s="74" t="str">
        <f>'05'!CV31</f>
        <v/>
      </c>
      <c r="CX32" s="24" t="str">
        <f>'05'!CW31</f>
        <v/>
      </c>
      <c r="CY32" s="24" t="str">
        <f>'05'!CX31</f>
        <v/>
      </c>
      <c r="CZ32" s="154"/>
      <c r="DA32" s="141"/>
      <c r="DB32" s="141"/>
      <c r="DC32" s="141"/>
      <c r="DD32" s="141"/>
      <c r="DE32" s="141"/>
    </row>
    <row r="33" spans="1:109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4" t="str">
        <f>'05'!CP32</f>
        <v/>
      </c>
      <c r="CR33" s="24" t="str">
        <f>'05'!CQ32</f>
        <v/>
      </c>
      <c r="CS33" s="74" t="str">
        <f>'05'!CR32</f>
        <v/>
      </c>
      <c r="CT33" s="24" t="str">
        <f>'05'!CS32</f>
        <v/>
      </c>
      <c r="CU33" s="74" t="str">
        <f>'05'!CT32</f>
        <v/>
      </c>
      <c r="CV33" s="24" t="str">
        <f>'05'!CU32</f>
        <v/>
      </c>
      <c r="CW33" s="74" t="str">
        <f>'05'!CV32</f>
        <v/>
      </c>
      <c r="CX33" s="24" t="str">
        <f>'05'!CW32</f>
        <v/>
      </c>
      <c r="CY33" s="24" t="str">
        <f>'05'!CX32</f>
        <v/>
      </c>
      <c r="CZ33" s="154"/>
      <c r="DA33" s="141"/>
      <c r="DB33" s="141"/>
      <c r="DC33" s="141"/>
      <c r="DD33" s="141"/>
      <c r="DE33" s="141"/>
    </row>
    <row r="34" spans="1:109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4" t="str">
        <f>'05'!CP33</f>
        <v/>
      </c>
      <c r="CR34" s="24" t="str">
        <f>'05'!CQ33</f>
        <v/>
      </c>
      <c r="CS34" s="74" t="str">
        <f>'05'!CR33</f>
        <v/>
      </c>
      <c r="CT34" s="24" t="str">
        <f>'05'!CS33</f>
        <v/>
      </c>
      <c r="CU34" s="74" t="str">
        <f>'05'!CT33</f>
        <v/>
      </c>
      <c r="CV34" s="24" t="str">
        <f>'05'!CU33</f>
        <v/>
      </c>
      <c r="CW34" s="74" t="str">
        <f>'05'!CV33</f>
        <v/>
      </c>
      <c r="CX34" s="24" t="str">
        <f>'05'!CW33</f>
        <v/>
      </c>
      <c r="CY34" s="24" t="str">
        <f>'05'!CX33</f>
        <v/>
      </c>
      <c r="CZ34" s="154"/>
      <c r="DA34" s="141"/>
      <c r="DB34" s="141"/>
      <c r="DC34" s="141"/>
      <c r="DD34" s="141"/>
      <c r="DE34" s="141"/>
    </row>
    <row r="35" spans="1:109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4" t="str">
        <f>'05'!CP34</f>
        <v/>
      </c>
      <c r="CR35" s="24" t="str">
        <f>'05'!CQ34</f>
        <v/>
      </c>
      <c r="CS35" s="74" t="str">
        <f>'05'!CR34</f>
        <v/>
      </c>
      <c r="CT35" s="24" t="str">
        <f>'05'!CS34</f>
        <v/>
      </c>
      <c r="CU35" s="74" t="str">
        <f>'05'!CT34</f>
        <v/>
      </c>
      <c r="CV35" s="24" t="str">
        <f>'05'!CU34</f>
        <v/>
      </c>
      <c r="CW35" s="74" t="str">
        <f>'05'!CV34</f>
        <v/>
      </c>
      <c r="CX35" s="24" t="str">
        <f>'05'!CW34</f>
        <v/>
      </c>
      <c r="CY35" s="24" t="str">
        <f>'05'!CX34</f>
        <v/>
      </c>
      <c r="CZ35" s="154"/>
      <c r="DA35" s="141"/>
      <c r="DB35" s="141"/>
      <c r="DC35" s="141"/>
      <c r="DD35" s="141"/>
      <c r="DE35" s="141"/>
    </row>
    <row r="36" spans="1:109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4" t="str">
        <f>'05'!CP35</f>
        <v/>
      </c>
      <c r="CR36" s="24" t="str">
        <f>'05'!CQ35</f>
        <v/>
      </c>
      <c r="CS36" s="74" t="str">
        <f>'05'!CR35</f>
        <v/>
      </c>
      <c r="CT36" s="24" t="str">
        <f>'05'!CS35</f>
        <v/>
      </c>
      <c r="CU36" s="74" t="str">
        <f>'05'!CT35</f>
        <v/>
      </c>
      <c r="CV36" s="24" t="str">
        <f>'05'!CU35</f>
        <v/>
      </c>
      <c r="CW36" s="74" t="str">
        <f>'05'!CV35</f>
        <v/>
      </c>
      <c r="CX36" s="24" t="str">
        <f>'05'!CW35</f>
        <v/>
      </c>
      <c r="CY36" s="24" t="str">
        <f>'05'!CX35</f>
        <v/>
      </c>
      <c r="CZ36" s="154"/>
      <c r="DA36" s="141"/>
      <c r="DB36" s="141"/>
      <c r="DC36" s="141"/>
      <c r="DD36" s="141"/>
      <c r="DE36" s="141"/>
    </row>
    <row r="37" spans="1:109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4" t="str">
        <f>'05'!CP36</f>
        <v/>
      </c>
      <c r="CR37" s="24" t="str">
        <f>'05'!CQ36</f>
        <v/>
      </c>
      <c r="CS37" s="74" t="str">
        <f>'05'!CR36</f>
        <v/>
      </c>
      <c r="CT37" s="24" t="str">
        <f>'05'!CS36</f>
        <v/>
      </c>
      <c r="CU37" s="74" t="str">
        <f>'05'!CT36</f>
        <v/>
      </c>
      <c r="CV37" s="24" t="str">
        <f>'05'!CU36</f>
        <v/>
      </c>
      <c r="CW37" s="74" t="str">
        <f>'05'!CV36</f>
        <v/>
      </c>
      <c r="CX37" s="24" t="str">
        <f>'05'!CW36</f>
        <v/>
      </c>
      <c r="CY37" s="24" t="str">
        <f>'05'!CX36</f>
        <v/>
      </c>
      <c r="CZ37" s="154"/>
      <c r="DA37" s="141"/>
      <c r="DB37" s="141"/>
      <c r="DC37" s="141"/>
      <c r="DD37" s="141"/>
      <c r="DE37" s="141"/>
    </row>
    <row r="38" spans="1:109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4" t="str">
        <f>'05'!CP37</f>
        <v/>
      </c>
      <c r="CR38" s="24" t="str">
        <f>'05'!CQ37</f>
        <v/>
      </c>
      <c r="CS38" s="74" t="str">
        <f>'05'!CR37</f>
        <v/>
      </c>
      <c r="CT38" s="24" t="str">
        <f>'05'!CS37</f>
        <v/>
      </c>
      <c r="CU38" s="74" t="str">
        <f>'05'!CT37</f>
        <v/>
      </c>
      <c r="CV38" s="24" t="str">
        <f>'05'!CU37</f>
        <v/>
      </c>
      <c r="CW38" s="74" t="str">
        <f>'05'!CV37</f>
        <v/>
      </c>
      <c r="CX38" s="24" t="str">
        <f>'05'!CW37</f>
        <v/>
      </c>
      <c r="CY38" s="24" t="str">
        <f>'05'!CX37</f>
        <v/>
      </c>
      <c r="CZ38" s="154"/>
      <c r="DA38" s="141"/>
      <c r="DB38" s="141"/>
      <c r="DC38" s="141"/>
      <c r="DD38" s="141"/>
      <c r="DE38" s="141"/>
    </row>
    <row r="39" spans="1:109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4" t="str">
        <f>'05'!CP38</f>
        <v/>
      </c>
      <c r="CR39" s="24" t="str">
        <f>'05'!CQ38</f>
        <v/>
      </c>
      <c r="CS39" s="74" t="str">
        <f>'05'!CR38</f>
        <v/>
      </c>
      <c r="CT39" s="24" t="str">
        <f>'05'!CS38</f>
        <v/>
      </c>
      <c r="CU39" s="74" t="str">
        <f>'05'!CT38</f>
        <v/>
      </c>
      <c r="CV39" s="24" t="str">
        <f>'05'!CU38</f>
        <v/>
      </c>
      <c r="CW39" s="74" t="str">
        <f>'05'!CV38</f>
        <v/>
      </c>
      <c r="CX39" s="24" t="str">
        <f>'05'!CW38</f>
        <v/>
      </c>
      <c r="CY39" s="24" t="str">
        <f>'05'!CX38</f>
        <v/>
      </c>
      <c r="CZ39" s="154"/>
      <c r="DA39" s="141"/>
      <c r="DB39" s="141"/>
      <c r="DC39" s="141"/>
      <c r="DD39" s="141"/>
      <c r="DE39" s="141"/>
    </row>
    <row r="40" spans="1:109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4" t="str">
        <f>'05'!CP39</f>
        <v/>
      </c>
      <c r="CR40" s="24" t="str">
        <f>'05'!CQ39</f>
        <v/>
      </c>
      <c r="CS40" s="74" t="str">
        <f>'05'!CR39</f>
        <v/>
      </c>
      <c r="CT40" s="24" t="str">
        <f>'05'!CS39</f>
        <v/>
      </c>
      <c r="CU40" s="74" t="str">
        <f>'05'!CT39</f>
        <v/>
      </c>
      <c r="CV40" s="24" t="str">
        <f>'05'!CU39</f>
        <v/>
      </c>
      <c r="CW40" s="74" t="str">
        <f>'05'!CV39</f>
        <v/>
      </c>
      <c r="CX40" s="24" t="str">
        <f>'05'!CW39</f>
        <v/>
      </c>
      <c r="CY40" s="24" t="str">
        <f>'05'!CX39</f>
        <v/>
      </c>
      <c r="CZ40" s="154"/>
      <c r="DA40" s="141"/>
      <c r="DB40" s="141"/>
      <c r="DC40" s="141"/>
      <c r="DD40" s="141"/>
      <c r="DE40" s="141"/>
    </row>
    <row r="41" spans="1:109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4" t="str">
        <f>'05'!CP40</f>
        <v/>
      </c>
      <c r="CR41" s="24" t="str">
        <f>'05'!CQ40</f>
        <v/>
      </c>
      <c r="CS41" s="74" t="str">
        <f>'05'!CR40</f>
        <v/>
      </c>
      <c r="CT41" s="24" t="str">
        <f>'05'!CS40</f>
        <v/>
      </c>
      <c r="CU41" s="74" t="str">
        <f>'05'!CT40</f>
        <v/>
      </c>
      <c r="CV41" s="24" t="str">
        <f>'05'!CU40</f>
        <v/>
      </c>
      <c r="CW41" s="74" t="str">
        <f>'05'!CV40</f>
        <v/>
      </c>
      <c r="CX41" s="24" t="str">
        <f>'05'!CW40</f>
        <v/>
      </c>
      <c r="CY41" s="24" t="str">
        <f>'05'!CX40</f>
        <v/>
      </c>
      <c r="CZ41" s="154"/>
      <c r="DA41" s="141"/>
      <c r="DB41" s="141"/>
      <c r="DC41" s="141"/>
      <c r="DD41" s="141"/>
      <c r="DE41" s="141"/>
    </row>
    <row r="42" spans="1:109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4" t="str">
        <f>'05'!CP41</f>
        <v/>
      </c>
      <c r="CR42" s="24" t="str">
        <f>'05'!CQ41</f>
        <v/>
      </c>
      <c r="CS42" s="74" t="str">
        <f>'05'!CR41</f>
        <v/>
      </c>
      <c r="CT42" s="24" t="str">
        <f>'05'!CS41</f>
        <v/>
      </c>
      <c r="CU42" s="74" t="str">
        <f>'05'!CT41</f>
        <v/>
      </c>
      <c r="CV42" s="24" t="str">
        <f>'05'!CU41</f>
        <v/>
      </c>
      <c r="CW42" s="74" t="str">
        <f>'05'!CV41</f>
        <v/>
      </c>
      <c r="CX42" s="24" t="str">
        <f>'05'!CW41</f>
        <v/>
      </c>
      <c r="CY42" s="24" t="str">
        <f>'05'!CX41</f>
        <v/>
      </c>
      <c r="CZ42" s="154"/>
      <c r="DA42" s="141"/>
      <c r="DB42" s="141"/>
      <c r="DC42" s="141"/>
      <c r="DD42" s="141"/>
      <c r="DE42" s="141"/>
    </row>
    <row r="43" spans="1:109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4" t="str">
        <f>'05'!CP42</f>
        <v/>
      </c>
      <c r="CR43" s="24" t="str">
        <f>'05'!CQ42</f>
        <v/>
      </c>
      <c r="CS43" s="74" t="str">
        <f>'05'!CR42</f>
        <v/>
      </c>
      <c r="CT43" s="24" t="str">
        <f>'05'!CS42</f>
        <v/>
      </c>
      <c r="CU43" s="74" t="str">
        <f>'05'!CT42</f>
        <v/>
      </c>
      <c r="CV43" s="24" t="str">
        <f>'05'!CU42</f>
        <v/>
      </c>
      <c r="CW43" s="74" t="str">
        <f>'05'!CV42</f>
        <v/>
      </c>
      <c r="CX43" s="24" t="str">
        <f>'05'!CW42</f>
        <v/>
      </c>
      <c r="CY43" s="24" t="str">
        <f>'05'!CX42</f>
        <v/>
      </c>
      <c r="CZ43" s="154"/>
      <c r="DA43" s="141"/>
      <c r="DB43" s="141"/>
      <c r="DC43" s="141"/>
      <c r="DD43" s="141"/>
      <c r="DE43" s="141"/>
    </row>
    <row r="44" spans="1:109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4" t="str">
        <f>'05'!CP43</f>
        <v/>
      </c>
      <c r="CR44" s="24" t="str">
        <f>'05'!CQ43</f>
        <v/>
      </c>
      <c r="CS44" s="74" t="str">
        <f>'05'!CR43</f>
        <v/>
      </c>
      <c r="CT44" s="24" t="str">
        <f>'05'!CS43</f>
        <v/>
      </c>
      <c r="CU44" s="74" t="str">
        <f>'05'!CT43</f>
        <v/>
      </c>
      <c r="CV44" s="24" t="str">
        <f>'05'!CU43</f>
        <v/>
      </c>
      <c r="CW44" s="74" t="str">
        <f>'05'!CV43</f>
        <v/>
      </c>
      <c r="CX44" s="24" t="str">
        <f>'05'!CW43</f>
        <v/>
      </c>
      <c r="CY44" s="24" t="str">
        <f>'05'!CX43</f>
        <v/>
      </c>
      <c r="CZ44" s="154"/>
      <c r="DA44" s="141"/>
      <c r="DB44" s="141"/>
      <c r="DC44" s="141"/>
      <c r="DD44" s="141"/>
      <c r="DE44" s="141"/>
    </row>
    <row r="45" spans="1:109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4" t="str">
        <f>'05'!CP44</f>
        <v/>
      </c>
      <c r="CR45" s="24" t="str">
        <f>'05'!CQ44</f>
        <v/>
      </c>
      <c r="CS45" s="74" t="str">
        <f>'05'!CR44</f>
        <v/>
      </c>
      <c r="CT45" s="24" t="str">
        <f>'05'!CS44</f>
        <v/>
      </c>
      <c r="CU45" s="74" t="str">
        <f>'05'!CT44</f>
        <v/>
      </c>
      <c r="CV45" s="24" t="str">
        <f>'05'!CU44</f>
        <v/>
      </c>
      <c r="CW45" s="74" t="str">
        <f>'05'!CV44</f>
        <v/>
      </c>
      <c r="CX45" s="24" t="str">
        <f>'05'!CW44</f>
        <v/>
      </c>
      <c r="CY45" s="24" t="str">
        <f>'05'!CX44</f>
        <v/>
      </c>
      <c r="CZ45" s="154"/>
      <c r="DA45" s="141"/>
      <c r="DB45" s="141"/>
      <c r="DC45" s="141"/>
      <c r="DD45" s="141"/>
      <c r="DE45" s="141"/>
    </row>
    <row r="46" spans="1:109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4" t="str">
        <f>'05'!CP45</f>
        <v/>
      </c>
      <c r="CR46" s="24" t="str">
        <f>'05'!CQ45</f>
        <v/>
      </c>
      <c r="CS46" s="74" t="str">
        <f>'05'!CR45</f>
        <v/>
      </c>
      <c r="CT46" s="24" t="str">
        <f>'05'!CS45</f>
        <v/>
      </c>
      <c r="CU46" s="74" t="str">
        <f>'05'!CT45</f>
        <v/>
      </c>
      <c r="CV46" s="24" t="str">
        <f>'05'!CU45</f>
        <v/>
      </c>
      <c r="CW46" s="74" t="str">
        <f>'05'!CV45</f>
        <v/>
      </c>
      <c r="CX46" s="24" t="str">
        <f>'05'!CW45</f>
        <v/>
      </c>
      <c r="CY46" s="24" t="str">
        <f>'05'!CX45</f>
        <v/>
      </c>
      <c r="CZ46" s="154"/>
      <c r="DA46" s="141"/>
      <c r="DB46" s="141"/>
      <c r="DC46" s="141"/>
      <c r="DD46" s="141"/>
      <c r="DE46" s="141"/>
    </row>
    <row r="47" spans="1:109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4" t="str">
        <f>'05'!CP46</f>
        <v/>
      </c>
      <c r="CR47" s="24" t="str">
        <f>'05'!CQ46</f>
        <v/>
      </c>
      <c r="CS47" s="74" t="str">
        <f>'05'!CR46</f>
        <v/>
      </c>
      <c r="CT47" s="24" t="str">
        <f>'05'!CS46</f>
        <v/>
      </c>
      <c r="CU47" s="74" t="str">
        <f>'05'!CT46</f>
        <v/>
      </c>
      <c r="CV47" s="24" t="str">
        <f>'05'!CU46</f>
        <v/>
      </c>
      <c r="CW47" s="74" t="str">
        <f>'05'!CV46</f>
        <v/>
      </c>
      <c r="CX47" s="24" t="str">
        <f>'05'!CW46</f>
        <v/>
      </c>
      <c r="CY47" s="24" t="str">
        <f>'05'!CX46</f>
        <v/>
      </c>
      <c r="CZ47" s="154"/>
      <c r="DA47" s="141"/>
      <c r="DB47" s="141"/>
      <c r="DC47" s="141"/>
      <c r="DD47" s="141"/>
      <c r="DE47" s="141"/>
    </row>
    <row r="48" spans="1:109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4" t="str">
        <f>'05'!CP47</f>
        <v/>
      </c>
      <c r="CR48" s="24" t="str">
        <f>'05'!CQ47</f>
        <v/>
      </c>
      <c r="CS48" s="74" t="str">
        <f>'05'!CR47</f>
        <v/>
      </c>
      <c r="CT48" s="24" t="str">
        <f>'05'!CS47</f>
        <v/>
      </c>
      <c r="CU48" s="74" t="str">
        <f>'05'!CT47</f>
        <v/>
      </c>
      <c r="CV48" s="24" t="str">
        <f>'05'!CU47</f>
        <v/>
      </c>
      <c r="CW48" s="74" t="str">
        <f>'05'!CV47</f>
        <v/>
      </c>
      <c r="CX48" s="24" t="str">
        <f>'05'!CW47</f>
        <v/>
      </c>
      <c r="CY48" s="24" t="str">
        <f>'05'!CX47</f>
        <v/>
      </c>
      <c r="CZ48" s="154"/>
      <c r="DA48" s="141"/>
      <c r="DB48" s="141"/>
      <c r="DC48" s="141"/>
      <c r="DD48" s="141"/>
      <c r="DE48" s="141"/>
    </row>
    <row r="49" spans="1:109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4" t="str">
        <f>'05'!CP48</f>
        <v/>
      </c>
      <c r="CR49" s="24" t="str">
        <f>'05'!CQ48</f>
        <v/>
      </c>
      <c r="CS49" s="74" t="str">
        <f>'05'!CR48</f>
        <v/>
      </c>
      <c r="CT49" s="24" t="str">
        <f>'05'!CS48</f>
        <v/>
      </c>
      <c r="CU49" s="74" t="str">
        <f>'05'!CT48</f>
        <v/>
      </c>
      <c r="CV49" s="24" t="str">
        <f>'05'!CU48</f>
        <v/>
      </c>
      <c r="CW49" s="74" t="str">
        <f>'05'!CV48</f>
        <v/>
      </c>
      <c r="CX49" s="24" t="str">
        <f>'05'!CW48</f>
        <v/>
      </c>
      <c r="CY49" s="24" t="str">
        <f>'05'!CX48</f>
        <v/>
      </c>
      <c r="CZ49" s="154"/>
      <c r="DA49" s="141"/>
      <c r="DB49" s="141"/>
      <c r="DC49" s="141"/>
      <c r="DD49" s="141"/>
      <c r="DE49" s="141"/>
    </row>
    <row r="50" spans="1:109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4" t="str">
        <f>'05'!CP49</f>
        <v/>
      </c>
      <c r="CR50" s="24" t="str">
        <f>'05'!CQ49</f>
        <v/>
      </c>
      <c r="CS50" s="74" t="str">
        <f>'05'!CR49</f>
        <v/>
      </c>
      <c r="CT50" s="24" t="str">
        <f>'05'!CS49</f>
        <v/>
      </c>
      <c r="CU50" s="74" t="str">
        <f>'05'!CT49</f>
        <v/>
      </c>
      <c r="CV50" s="24" t="str">
        <f>'05'!CU49</f>
        <v/>
      </c>
      <c r="CW50" s="74" t="str">
        <f>'05'!CV49</f>
        <v/>
      </c>
      <c r="CX50" s="24" t="str">
        <f>'05'!CW49</f>
        <v/>
      </c>
      <c r="CY50" s="24" t="str">
        <f>'05'!CX49</f>
        <v/>
      </c>
      <c r="CZ50" s="154"/>
      <c r="DA50" s="141"/>
      <c r="DB50" s="141"/>
      <c r="DC50" s="141"/>
      <c r="DD50" s="141"/>
      <c r="DE50" s="141"/>
    </row>
    <row r="51" spans="1:109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4" t="str">
        <f>'05'!CP50</f>
        <v/>
      </c>
      <c r="CR51" s="24" t="str">
        <f>'05'!CQ50</f>
        <v/>
      </c>
      <c r="CS51" s="74" t="str">
        <f>'05'!CR50</f>
        <v/>
      </c>
      <c r="CT51" s="24" t="str">
        <f>'05'!CS50</f>
        <v/>
      </c>
      <c r="CU51" s="74" t="str">
        <f>'05'!CT50</f>
        <v/>
      </c>
      <c r="CV51" s="24" t="str">
        <f>'05'!CU50</f>
        <v/>
      </c>
      <c r="CW51" s="74" t="str">
        <f>'05'!CV50</f>
        <v/>
      </c>
      <c r="CX51" s="24" t="str">
        <f>'05'!CW50</f>
        <v/>
      </c>
      <c r="CY51" s="24" t="str">
        <f>'05'!CX50</f>
        <v/>
      </c>
      <c r="CZ51" s="154"/>
      <c r="DA51" s="141"/>
      <c r="DB51" s="141"/>
      <c r="DC51" s="141"/>
      <c r="DD51" s="141"/>
      <c r="DE51" s="141"/>
    </row>
    <row r="52" spans="1:109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4" t="str">
        <f>'05'!CP51</f>
        <v/>
      </c>
      <c r="CR52" s="24" t="str">
        <f>'05'!CQ51</f>
        <v/>
      </c>
      <c r="CS52" s="74" t="str">
        <f>'05'!CR51</f>
        <v/>
      </c>
      <c r="CT52" s="24" t="str">
        <f>'05'!CS51</f>
        <v/>
      </c>
      <c r="CU52" s="74" t="str">
        <f>'05'!CT51</f>
        <v/>
      </c>
      <c r="CV52" s="24" t="str">
        <f>'05'!CU51</f>
        <v/>
      </c>
      <c r="CW52" s="74" t="str">
        <f>'05'!CV51</f>
        <v/>
      </c>
      <c r="CX52" s="24" t="str">
        <f>'05'!CW51</f>
        <v/>
      </c>
      <c r="CY52" s="24" t="str">
        <f>'05'!CX51</f>
        <v/>
      </c>
      <c r="CZ52" s="154"/>
      <c r="DA52" s="141"/>
      <c r="DB52" s="141"/>
      <c r="DC52" s="141"/>
      <c r="DD52" s="141"/>
      <c r="DE52" s="141"/>
    </row>
    <row r="53" spans="1:109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4" t="str">
        <f>'05'!CP52</f>
        <v/>
      </c>
      <c r="CR53" s="24" t="str">
        <f>'05'!CQ52</f>
        <v/>
      </c>
      <c r="CS53" s="74" t="str">
        <f>'05'!CR52</f>
        <v/>
      </c>
      <c r="CT53" s="24" t="str">
        <f>'05'!CS52</f>
        <v/>
      </c>
      <c r="CU53" s="74" t="str">
        <f>'05'!CT52</f>
        <v/>
      </c>
      <c r="CV53" s="24" t="str">
        <f>'05'!CU52</f>
        <v/>
      </c>
      <c r="CW53" s="74" t="str">
        <f>'05'!CV52</f>
        <v/>
      </c>
      <c r="CX53" s="24" t="str">
        <f>'05'!CW52</f>
        <v/>
      </c>
      <c r="CY53" s="24" t="str">
        <f>'05'!CX52</f>
        <v/>
      </c>
      <c r="CZ53" s="154"/>
      <c r="DA53" s="141"/>
      <c r="DB53" s="141"/>
      <c r="DC53" s="141"/>
      <c r="DD53" s="141"/>
      <c r="DE53" s="141"/>
    </row>
    <row r="54" spans="1:109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4" t="str">
        <f>'05'!CP53</f>
        <v/>
      </c>
      <c r="CR54" s="24" t="str">
        <f>'05'!CQ53</f>
        <v/>
      </c>
      <c r="CS54" s="74" t="str">
        <f>'05'!CR53</f>
        <v/>
      </c>
      <c r="CT54" s="24" t="str">
        <f>'05'!CS53</f>
        <v/>
      </c>
      <c r="CU54" s="74" t="str">
        <f>'05'!CT53</f>
        <v/>
      </c>
      <c r="CV54" s="24" t="str">
        <f>'05'!CU53</f>
        <v/>
      </c>
      <c r="CW54" s="74" t="str">
        <f>'05'!CV53</f>
        <v/>
      </c>
      <c r="CX54" s="24" t="str">
        <f>'05'!CW53</f>
        <v/>
      </c>
      <c r="CY54" s="24" t="str">
        <f>'05'!CX53</f>
        <v/>
      </c>
      <c r="CZ54" s="154"/>
      <c r="DA54" s="141"/>
      <c r="DB54" s="141"/>
      <c r="DC54" s="141"/>
      <c r="DD54" s="141"/>
      <c r="DE54" s="141"/>
    </row>
    <row r="55" spans="1:109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4" t="str">
        <f>'05'!CP54</f>
        <v/>
      </c>
      <c r="CR55" s="24" t="str">
        <f>'05'!CQ54</f>
        <v/>
      </c>
      <c r="CS55" s="74" t="str">
        <f>'05'!CR54</f>
        <v/>
      </c>
      <c r="CT55" s="24" t="str">
        <f>'05'!CS54</f>
        <v/>
      </c>
      <c r="CU55" s="74" t="str">
        <f>'05'!CT54</f>
        <v/>
      </c>
      <c r="CV55" s="24" t="str">
        <f>'05'!CU54</f>
        <v/>
      </c>
      <c r="CW55" s="74" t="str">
        <f>'05'!CV54</f>
        <v/>
      </c>
      <c r="CX55" s="24" t="str">
        <f>'05'!CW54</f>
        <v/>
      </c>
      <c r="CY55" s="24" t="str">
        <f>'05'!CX54</f>
        <v/>
      </c>
      <c r="CZ55" s="154"/>
      <c r="DA55" s="141"/>
      <c r="DB55" s="141"/>
      <c r="DC55" s="141"/>
      <c r="DD55" s="141"/>
      <c r="DE55" s="141"/>
    </row>
    <row r="56" spans="1:109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4" t="str">
        <f>'05'!CP55</f>
        <v/>
      </c>
      <c r="CR56" s="24" t="str">
        <f>'05'!CQ55</f>
        <v/>
      </c>
      <c r="CS56" s="74" t="str">
        <f>'05'!CR55</f>
        <v/>
      </c>
      <c r="CT56" s="24" t="str">
        <f>'05'!CS55</f>
        <v/>
      </c>
      <c r="CU56" s="74" t="str">
        <f>'05'!CT55</f>
        <v/>
      </c>
      <c r="CV56" s="24" t="str">
        <f>'05'!CU55</f>
        <v/>
      </c>
      <c r="CW56" s="74" t="str">
        <f>'05'!CV55</f>
        <v/>
      </c>
      <c r="CX56" s="24" t="str">
        <f>'05'!CW55</f>
        <v/>
      </c>
      <c r="CY56" s="24" t="str">
        <f>'05'!CX55</f>
        <v/>
      </c>
      <c r="CZ56" s="154"/>
      <c r="DA56" s="141"/>
      <c r="DB56" s="141"/>
      <c r="DC56" s="141"/>
      <c r="DD56" s="141"/>
      <c r="DE56" s="141"/>
    </row>
    <row r="57" spans="1:109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0"/>
      <c r="DA57" s="140"/>
      <c r="DB57" s="140"/>
      <c r="DC57" s="140"/>
      <c r="DD57" s="140"/>
      <c r="DE57" s="140"/>
    </row>
    <row r="58" spans="1:109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0"/>
      <c r="DA58" s="140"/>
      <c r="DB58" s="140"/>
      <c r="DC58" s="140"/>
      <c r="DD58" s="140"/>
      <c r="DE58" s="140"/>
    </row>
    <row r="59" spans="1:109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0"/>
      <c r="DA59" s="140"/>
      <c r="DB59" s="140"/>
      <c r="DC59" s="140"/>
      <c r="DD59" s="140"/>
      <c r="DE59" s="140"/>
    </row>
    <row r="60" spans="1:109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0"/>
      <c r="DA60" s="140"/>
      <c r="DB60" s="140"/>
      <c r="DC60" s="140"/>
      <c r="DD60" s="140"/>
      <c r="DE60" s="140"/>
    </row>
    <row r="61" spans="1:109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</row>
    <row r="62" spans="1:109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</row>
    <row r="63" spans="1:109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</row>
    <row r="64" spans="1:109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</row>
    <row r="65" spans="1:109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</row>
  </sheetData>
  <sheetProtection password="CCC5" sheet="1" objects="1" scenarios="1"/>
  <mergeCells count="73">
    <mergeCell ref="BY4:CD4"/>
    <mergeCell ref="CB5:CB6"/>
    <mergeCell ref="CC5:CC6"/>
    <mergeCell ref="CD5:CD6"/>
    <mergeCell ref="CE4:CJ4"/>
    <mergeCell ref="CH5:CH6"/>
    <mergeCell ref="CI5:CI6"/>
    <mergeCell ref="CJ5:CJ6"/>
    <mergeCell ref="BM4:BR4"/>
    <mergeCell ref="BP5:BP6"/>
    <mergeCell ref="BQ5:BQ6"/>
    <mergeCell ref="BR5:BR6"/>
    <mergeCell ref="BS4:BX4"/>
    <mergeCell ref="BV5:BV6"/>
    <mergeCell ref="BW5:BW6"/>
    <mergeCell ref="BX5:BX6"/>
    <mergeCell ref="CV5:CV6"/>
    <mergeCell ref="CW5:CW6"/>
    <mergeCell ref="CS5:CS6"/>
    <mergeCell ref="CT5:CT6"/>
    <mergeCell ref="CU5:CU6"/>
    <mergeCell ref="CQ5:CQ6"/>
    <mergeCell ref="CR5:CR6"/>
    <mergeCell ref="BD5:BD6"/>
    <mergeCell ref="BE5:BE6"/>
    <mergeCell ref="BF5:BF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abSelected="1" topLeftCell="A4" workbookViewId="0">
      <selection activeCell="D25" sqref="D25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2" customWidth="1"/>
    <col min="17" max="31" width="9.140625" style="132"/>
    <col min="32" max="16384" width="9.140625" style="1"/>
  </cols>
  <sheetData>
    <row r="1" spans="1:16" ht="36.7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6" ht="34.5">
      <c r="A2" s="132"/>
      <c r="B2" s="2"/>
      <c r="C2" s="454" t="s">
        <v>406</v>
      </c>
      <c r="D2" s="454"/>
      <c r="E2" s="454"/>
      <c r="F2" s="454"/>
      <c r="G2" s="454"/>
      <c r="H2" s="368"/>
      <c r="I2" s="174" t="s">
        <v>429</v>
      </c>
      <c r="J2" s="3"/>
      <c r="K2" s="132"/>
      <c r="L2" s="132"/>
      <c r="M2" s="132"/>
      <c r="N2" s="132"/>
      <c r="O2" s="132"/>
    </row>
    <row r="3" spans="1:16" ht="26.25">
      <c r="A3" s="132"/>
      <c r="B3" s="2"/>
      <c r="C3" s="7" t="s">
        <v>48</v>
      </c>
      <c r="D3" s="455" t="s">
        <v>460</v>
      </c>
      <c r="E3" s="455"/>
      <c r="F3" s="455"/>
      <c r="G3" s="228" t="s">
        <v>253</v>
      </c>
      <c r="H3" s="3"/>
      <c r="I3" s="3"/>
      <c r="J3" s="3"/>
      <c r="K3" s="132"/>
      <c r="L3" s="334" t="s">
        <v>394</v>
      </c>
      <c r="M3" s="333"/>
      <c r="N3" s="333"/>
      <c r="O3" s="333"/>
      <c r="P3" s="333"/>
    </row>
    <row r="4" spans="1:16" ht="26.25">
      <c r="A4" s="132"/>
      <c r="B4" s="7"/>
      <c r="C4" s="7" t="s">
        <v>118</v>
      </c>
      <c r="D4" s="455" t="s">
        <v>448</v>
      </c>
      <c r="E4" s="455"/>
      <c r="F4" s="455"/>
      <c r="G4" s="6"/>
      <c r="H4" s="3"/>
      <c r="I4" s="232" t="s">
        <v>63</v>
      </c>
      <c r="J4" s="3"/>
      <c r="K4" s="132"/>
      <c r="L4" s="332"/>
      <c r="M4" s="337" t="s">
        <v>377</v>
      </c>
      <c r="N4" s="337"/>
      <c r="O4" s="337"/>
      <c r="P4" s="337"/>
    </row>
    <row r="5" spans="1:16" ht="23.25">
      <c r="A5" s="132"/>
      <c r="B5" s="2"/>
      <c r="C5" s="7" t="s">
        <v>155</v>
      </c>
      <c r="D5" s="7"/>
      <c r="E5" s="146" t="s">
        <v>463</v>
      </c>
      <c r="F5" s="13" t="s">
        <v>60</v>
      </c>
      <c r="G5" s="144">
        <v>10</v>
      </c>
      <c r="H5" s="231"/>
      <c r="I5" s="233" t="s">
        <v>311</v>
      </c>
      <c r="J5" s="3"/>
      <c r="K5" s="132"/>
      <c r="L5" s="332"/>
      <c r="M5" s="337" t="s">
        <v>378</v>
      </c>
      <c r="N5" s="337"/>
      <c r="O5" s="337"/>
      <c r="P5" s="337"/>
    </row>
    <row r="6" spans="1:16" ht="23.25">
      <c r="A6" s="132"/>
      <c r="B6" s="2"/>
      <c r="C6" s="7" t="s">
        <v>440</v>
      </c>
      <c r="D6" s="7"/>
      <c r="E6" s="444" t="s">
        <v>442</v>
      </c>
      <c r="F6" s="13" t="s">
        <v>57</v>
      </c>
      <c r="G6" s="458" t="s">
        <v>140</v>
      </c>
      <c r="H6" s="459"/>
      <c r="I6" s="234" t="s">
        <v>309</v>
      </c>
      <c r="J6" s="3"/>
      <c r="K6" s="132"/>
      <c r="L6" s="332"/>
      <c r="M6" s="337" t="s">
        <v>379</v>
      </c>
      <c r="N6" s="337"/>
      <c r="O6" s="337"/>
      <c r="P6" s="337"/>
    </row>
    <row r="7" spans="1:16" ht="23.25">
      <c r="A7" s="132"/>
      <c r="B7" s="2"/>
      <c r="C7" s="7" t="s">
        <v>156</v>
      </c>
      <c r="D7" s="445" t="s">
        <v>152</v>
      </c>
      <c r="E7" s="17" t="s">
        <v>464</v>
      </c>
      <c r="F7" s="13" t="s">
        <v>58</v>
      </c>
      <c r="G7" s="458">
        <v>2568</v>
      </c>
      <c r="H7" s="459"/>
      <c r="I7" s="235" t="s">
        <v>108</v>
      </c>
      <c r="J7" s="3"/>
      <c r="K7" s="132"/>
      <c r="L7" s="332"/>
      <c r="M7" s="337" t="s">
        <v>380</v>
      </c>
      <c r="N7" s="337"/>
      <c r="O7" s="337"/>
      <c r="P7" s="337"/>
    </row>
    <row r="8" spans="1:16" ht="23.25">
      <c r="A8" s="132"/>
      <c r="B8" s="2"/>
      <c r="C8" s="12" t="s">
        <v>149</v>
      </c>
      <c r="D8" s="446" t="s">
        <v>147</v>
      </c>
      <c r="E8" s="17" t="s">
        <v>465</v>
      </c>
      <c r="F8" s="13" t="s">
        <v>55</v>
      </c>
      <c r="G8" s="456" t="s">
        <v>466</v>
      </c>
      <c r="H8" s="457"/>
      <c r="I8" s="3"/>
      <c r="J8" s="3"/>
      <c r="K8" s="132"/>
      <c r="L8" s="332"/>
      <c r="M8" s="337" t="s">
        <v>99</v>
      </c>
      <c r="N8" s="337"/>
      <c r="O8" s="337"/>
      <c r="P8" s="337"/>
    </row>
    <row r="9" spans="1:16" ht="25.5">
      <c r="A9" s="132"/>
      <c r="B9" s="2"/>
      <c r="C9" s="7" t="s">
        <v>53</v>
      </c>
      <c r="D9" s="145" t="s">
        <v>119</v>
      </c>
      <c r="E9" s="16" t="s">
        <v>56</v>
      </c>
      <c r="F9" s="151">
        <v>2568</v>
      </c>
      <c r="G9" s="3"/>
      <c r="H9" s="3"/>
      <c r="I9" s="147" t="s">
        <v>107</v>
      </c>
      <c r="J9" s="3"/>
      <c r="K9" s="132"/>
      <c r="L9" s="334" t="s">
        <v>381</v>
      </c>
      <c r="M9" s="333"/>
      <c r="N9" s="333"/>
      <c r="O9" s="333"/>
      <c r="P9" s="333"/>
    </row>
    <row r="10" spans="1:16" ht="23.25">
      <c r="A10" s="132"/>
      <c r="B10" s="2"/>
      <c r="C10" s="7" t="s">
        <v>47</v>
      </c>
      <c r="D10" s="17" t="s">
        <v>122</v>
      </c>
      <c r="E10" s="411" t="s">
        <v>418</v>
      </c>
      <c r="F10" s="12"/>
      <c r="G10" s="3"/>
      <c r="H10" s="3"/>
      <c r="I10" s="148" t="s">
        <v>157</v>
      </c>
      <c r="J10" s="3"/>
      <c r="K10" s="132"/>
      <c r="L10" s="332"/>
      <c r="M10" s="337" t="s">
        <v>390</v>
      </c>
      <c r="N10" s="337"/>
      <c r="O10" s="337"/>
      <c r="P10" s="337"/>
    </row>
    <row r="11" spans="1:16" ht="27.75" customHeight="1">
      <c r="A11" s="132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2"/>
      <c r="L11" s="132"/>
      <c r="M11" s="132"/>
      <c r="N11" s="132"/>
      <c r="O11" s="132"/>
    </row>
    <row r="12" spans="1:16" ht="55.5" customHeight="1">
      <c r="A12" s="132"/>
      <c r="B12" s="321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09" t="s">
        <v>417</v>
      </c>
      <c r="H12" s="10" t="s">
        <v>50</v>
      </c>
      <c r="I12" s="10" t="s">
        <v>51</v>
      </c>
      <c r="J12" s="3"/>
      <c r="K12" s="132"/>
      <c r="L12" s="335" t="s">
        <v>393</v>
      </c>
      <c r="M12" s="333"/>
      <c r="N12" s="333"/>
      <c r="O12" s="333"/>
      <c r="P12" s="333"/>
    </row>
    <row r="13" spans="1:16" ht="18.75" customHeight="1">
      <c r="A13" s="325">
        <v>1</v>
      </c>
      <c r="B13" s="324" t="s">
        <v>347</v>
      </c>
      <c r="C13" s="328" t="s">
        <v>295</v>
      </c>
      <c r="D13" s="328" t="s">
        <v>469</v>
      </c>
      <c r="E13" s="326" t="s">
        <v>451</v>
      </c>
      <c r="F13" s="327">
        <v>2.5</v>
      </c>
      <c r="G13" s="410">
        <f>F13*40</f>
        <v>100</v>
      </c>
      <c r="H13" s="9">
        <v>1</v>
      </c>
      <c r="I13" s="329" t="s">
        <v>84</v>
      </c>
      <c r="J13" s="3"/>
      <c r="K13" s="132"/>
      <c r="L13" s="332"/>
      <c r="M13" s="337" t="s">
        <v>382</v>
      </c>
      <c r="N13" s="337"/>
      <c r="O13" s="337"/>
      <c r="P13" s="337"/>
    </row>
    <row r="14" spans="1:16" ht="18.75" customHeight="1">
      <c r="A14" s="325">
        <v>2</v>
      </c>
      <c r="B14" s="324" t="s">
        <v>347</v>
      </c>
      <c r="C14" s="328" t="s">
        <v>296</v>
      </c>
      <c r="D14" s="328" t="s">
        <v>470</v>
      </c>
      <c r="E14" s="326" t="s">
        <v>452</v>
      </c>
      <c r="F14" s="327">
        <v>2.5</v>
      </c>
      <c r="G14" s="410">
        <f t="shared" ref="G14:G27" si="0">F14*40</f>
        <v>100</v>
      </c>
      <c r="H14" s="9">
        <v>2</v>
      </c>
      <c r="I14" s="326" t="s">
        <v>85</v>
      </c>
      <c r="J14" s="3"/>
      <c r="K14" s="132"/>
      <c r="L14" s="332"/>
      <c r="M14" s="337" t="s">
        <v>384</v>
      </c>
      <c r="N14" s="337"/>
      <c r="O14" s="337"/>
      <c r="P14" s="337"/>
    </row>
    <row r="15" spans="1:16" ht="18.75" customHeight="1">
      <c r="A15" s="325">
        <v>3</v>
      </c>
      <c r="B15" s="324" t="s">
        <v>347</v>
      </c>
      <c r="C15" s="328" t="s">
        <v>449</v>
      </c>
      <c r="D15" s="328" t="s">
        <v>471</v>
      </c>
      <c r="E15" s="326" t="s">
        <v>453</v>
      </c>
      <c r="F15" s="327">
        <v>1.3</v>
      </c>
      <c r="G15" s="410">
        <f t="shared" si="0"/>
        <v>52</v>
      </c>
      <c r="H15" s="9">
        <v>3</v>
      </c>
      <c r="I15" s="326" t="s">
        <v>86</v>
      </c>
      <c r="J15" s="3"/>
      <c r="K15" s="132"/>
      <c r="L15" s="332"/>
      <c r="M15" s="337" t="s">
        <v>383</v>
      </c>
      <c r="N15" s="337"/>
      <c r="O15" s="337"/>
      <c r="P15" s="337"/>
    </row>
    <row r="16" spans="1:16" ht="18.75" customHeight="1">
      <c r="A16" s="325">
        <v>4</v>
      </c>
      <c r="B16" s="324" t="s">
        <v>347</v>
      </c>
      <c r="C16" s="328" t="s">
        <v>299</v>
      </c>
      <c r="D16" s="328" t="s">
        <v>472</v>
      </c>
      <c r="E16" s="326" t="s">
        <v>454</v>
      </c>
      <c r="F16" s="327">
        <v>1</v>
      </c>
      <c r="G16" s="410">
        <f t="shared" si="0"/>
        <v>40</v>
      </c>
      <c r="H16" s="9">
        <v>4</v>
      </c>
      <c r="I16" s="326" t="s">
        <v>87</v>
      </c>
      <c r="J16" s="3"/>
      <c r="K16" s="132"/>
      <c r="L16" s="332"/>
      <c r="M16" s="337" t="s">
        <v>385</v>
      </c>
      <c r="N16" s="337"/>
      <c r="O16" s="337"/>
      <c r="P16" s="337"/>
    </row>
    <row r="17" spans="1:16" ht="18.75" customHeight="1">
      <c r="A17" s="325">
        <v>5</v>
      </c>
      <c r="B17" s="324" t="s">
        <v>347</v>
      </c>
      <c r="C17" s="328" t="s">
        <v>297</v>
      </c>
      <c r="D17" s="328" t="s">
        <v>473</v>
      </c>
      <c r="E17" s="326" t="s">
        <v>455</v>
      </c>
      <c r="F17" s="327">
        <v>0.5</v>
      </c>
      <c r="G17" s="410">
        <f t="shared" si="0"/>
        <v>20</v>
      </c>
      <c r="H17" s="9">
        <v>5</v>
      </c>
      <c r="I17" s="326" t="s">
        <v>88</v>
      </c>
      <c r="J17" s="3"/>
      <c r="K17" s="132"/>
      <c r="L17" s="332"/>
      <c r="M17" s="337" t="s">
        <v>387</v>
      </c>
      <c r="N17" s="337"/>
      <c r="O17" s="337"/>
      <c r="P17" s="337"/>
    </row>
    <row r="18" spans="1:16" ht="18.75" customHeight="1">
      <c r="A18" s="325">
        <v>6</v>
      </c>
      <c r="B18" s="324" t="s">
        <v>347</v>
      </c>
      <c r="C18" s="328" t="s">
        <v>298</v>
      </c>
      <c r="D18" s="328" t="s">
        <v>474</v>
      </c>
      <c r="E18" s="326" t="s">
        <v>456</v>
      </c>
      <c r="F18" s="327">
        <v>0.5</v>
      </c>
      <c r="G18" s="410">
        <f t="shared" si="0"/>
        <v>20</v>
      </c>
      <c r="H18" s="9">
        <v>6</v>
      </c>
      <c r="I18" s="326" t="s">
        <v>89</v>
      </c>
      <c r="J18" s="3"/>
      <c r="K18" s="132"/>
      <c r="L18" s="132"/>
      <c r="M18" s="132"/>
      <c r="N18" s="132"/>
      <c r="O18" s="132"/>
    </row>
    <row r="19" spans="1:16" ht="18.75" customHeight="1">
      <c r="A19" s="325">
        <v>7</v>
      </c>
      <c r="B19" s="324" t="s">
        <v>347</v>
      </c>
      <c r="C19" s="328" t="s">
        <v>254</v>
      </c>
      <c r="D19" s="328" t="s">
        <v>475</v>
      </c>
      <c r="E19" s="326" t="s">
        <v>254</v>
      </c>
      <c r="F19" s="327">
        <v>0.5</v>
      </c>
      <c r="G19" s="410">
        <f t="shared" si="0"/>
        <v>20</v>
      </c>
      <c r="H19" s="9">
        <v>7</v>
      </c>
      <c r="I19" s="326" t="s">
        <v>90</v>
      </c>
      <c r="J19" s="3"/>
      <c r="K19" s="132"/>
      <c r="L19" s="336"/>
      <c r="M19" s="338" t="s">
        <v>386</v>
      </c>
      <c r="N19" s="338"/>
      <c r="O19" s="338"/>
      <c r="P19" s="338"/>
    </row>
    <row r="20" spans="1:16" ht="18.75" customHeight="1">
      <c r="A20" s="325">
        <v>8</v>
      </c>
      <c r="B20" s="324" t="s">
        <v>347</v>
      </c>
      <c r="C20" s="328" t="s">
        <v>300</v>
      </c>
      <c r="D20" s="328" t="s">
        <v>476</v>
      </c>
      <c r="E20" s="326" t="s">
        <v>458</v>
      </c>
      <c r="F20" s="327">
        <v>0.2</v>
      </c>
      <c r="G20" s="410">
        <f t="shared" si="0"/>
        <v>8</v>
      </c>
      <c r="H20" s="9">
        <v>8</v>
      </c>
      <c r="I20" s="326" t="s">
        <v>83</v>
      </c>
      <c r="J20" s="3"/>
      <c r="K20" s="132"/>
      <c r="L20" s="336"/>
      <c r="M20" s="338" t="s">
        <v>388</v>
      </c>
      <c r="N20" s="338"/>
      <c r="O20" s="338"/>
      <c r="P20" s="338"/>
    </row>
    <row r="21" spans="1:16" ht="18.75" customHeight="1">
      <c r="A21" s="325">
        <v>9</v>
      </c>
      <c r="B21" s="324" t="s">
        <v>347</v>
      </c>
      <c r="C21" s="328" t="s">
        <v>301</v>
      </c>
      <c r="D21" s="328" t="s">
        <v>477</v>
      </c>
      <c r="E21" s="326" t="s">
        <v>457</v>
      </c>
      <c r="F21" s="327">
        <v>1.5</v>
      </c>
      <c r="G21" s="410">
        <f t="shared" si="0"/>
        <v>60</v>
      </c>
      <c r="H21" s="8" t="s">
        <v>359</v>
      </c>
      <c r="I21" s="3"/>
      <c r="J21" s="3"/>
      <c r="K21" s="132"/>
      <c r="L21" s="336"/>
      <c r="M21" s="338" t="s">
        <v>389</v>
      </c>
      <c r="N21" s="338"/>
      <c r="O21" s="338"/>
      <c r="P21" s="338"/>
    </row>
    <row r="22" spans="1:16" ht="18.75" customHeight="1">
      <c r="A22" s="325">
        <v>10</v>
      </c>
      <c r="B22" s="324" t="s">
        <v>348</v>
      </c>
      <c r="C22" s="328" t="s">
        <v>461</v>
      </c>
      <c r="D22" s="328" t="s">
        <v>478</v>
      </c>
      <c r="E22" s="326" t="s">
        <v>462</v>
      </c>
      <c r="F22" s="327">
        <v>0.5</v>
      </c>
      <c r="G22" s="410">
        <f t="shared" si="0"/>
        <v>20</v>
      </c>
      <c r="H22" s="10" t="s">
        <v>50</v>
      </c>
      <c r="I22" s="10" t="s">
        <v>51</v>
      </c>
      <c r="J22" s="3"/>
      <c r="K22" s="132"/>
      <c r="L22" s="333"/>
      <c r="M22" s="331"/>
      <c r="N22" s="333"/>
      <c r="O22" s="333"/>
      <c r="P22" s="333"/>
    </row>
    <row r="23" spans="1:16" ht="18.75" customHeight="1">
      <c r="A23" s="325">
        <v>11</v>
      </c>
      <c r="B23" s="324" t="s">
        <v>348</v>
      </c>
      <c r="C23" s="328" t="s">
        <v>450</v>
      </c>
      <c r="D23" s="328" t="s">
        <v>501</v>
      </c>
      <c r="E23" s="326" t="s">
        <v>459</v>
      </c>
      <c r="F23" s="327">
        <v>0.5</v>
      </c>
      <c r="G23" s="410">
        <f t="shared" si="0"/>
        <v>20</v>
      </c>
      <c r="H23" s="9">
        <v>1</v>
      </c>
      <c r="I23" s="329" t="s">
        <v>431</v>
      </c>
      <c r="J23" s="3"/>
      <c r="K23" s="132"/>
      <c r="L23" s="335" t="s">
        <v>391</v>
      </c>
      <c r="M23" s="331"/>
      <c r="N23" s="333"/>
      <c r="O23" s="333"/>
      <c r="P23" s="333"/>
    </row>
    <row r="24" spans="1:16" ht="18.75" customHeight="1">
      <c r="A24" s="325">
        <v>12</v>
      </c>
      <c r="B24" s="324" t="s">
        <v>348</v>
      </c>
      <c r="C24" s="328" t="s">
        <v>301</v>
      </c>
      <c r="D24" s="328" t="s">
        <v>479</v>
      </c>
      <c r="E24" s="326" t="s">
        <v>467</v>
      </c>
      <c r="F24" s="327">
        <v>0.5</v>
      </c>
      <c r="G24" s="410">
        <f t="shared" si="0"/>
        <v>20</v>
      </c>
      <c r="H24" s="9">
        <v>2</v>
      </c>
      <c r="I24" s="326" t="s">
        <v>432</v>
      </c>
      <c r="J24" s="3"/>
      <c r="K24" s="132"/>
      <c r="L24" s="333"/>
      <c r="M24" s="337" t="s">
        <v>392</v>
      </c>
      <c r="N24" s="337"/>
      <c r="O24" s="337"/>
      <c r="P24" s="337"/>
    </row>
    <row r="25" spans="1:16" ht="18.75" customHeight="1">
      <c r="A25" s="325">
        <v>13</v>
      </c>
      <c r="B25" s="324" t="s">
        <v>348</v>
      </c>
      <c r="C25" s="328" t="s">
        <v>298</v>
      </c>
      <c r="D25" s="328" t="s">
        <v>480</v>
      </c>
      <c r="E25" s="326" t="s">
        <v>468</v>
      </c>
      <c r="F25" s="327">
        <v>0.5</v>
      </c>
      <c r="G25" s="410">
        <f t="shared" si="0"/>
        <v>20</v>
      </c>
      <c r="H25" s="9">
        <v>3</v>
      </c>
      <c r="I25" s="326" t="s">
        <v>433</v>
      </c>
      <c r="J25" s="3"/>
      <c r="K25" s="132"/>
      <c r="L25" s="333"/>
      <c r="M25" s="337" t="s">
        <v>398</v>
      </c>
      <c r="N25" s="337"/>
      <c r="O25" s="337"/>
      <c r="P25" s="337"/>
    </row>
    <row r="26" spans="1:16" ht="18.75" customHeight="1">
      <c r="A26" s="325">
        <v>14</v>
      </c>
      <c r="B26" s="324"/>
      <c r="C26" s="328"/>
      <c r="D26" s="328"/>
      <c r="E26" s="326"/>
      <c r="F26" s="327"/>
      <c r="G26" s="410">
        <f t="shared" si="0"/>
        <v>0</v>
      </c>
      <c r="H26" s="9">
        <v>4</v>
      </c>
      <c r="I26" s="326" t="s">
        <v>434</v>
      </c>
      <c r="J26" s="3"/>
      <c r="K26" s="132"/>
      <c r="L26" s="333"/>
      <c r="M26" s="331"/>
      <c r="N26" s="333"/>
      <c r="O26" s="333"/>
      <c r="P26" s="333"/>
    </row>
    <row r="27" spans="1:16" ht="18.75" customHeight="1">
      <c r="A27" s="325">
        <v>15</v>
      </c>
      <c r="B27" s="324"/>
      <c r="C27" s="328"/>
      <c r="D27" s="328"/>
      <c r="E27" s="326"/>
      <c r="F27" s="327"/>
      <c r="G27" s="410">
        <f t="shared" si="0"/>
        <v>0</v>
      </c>
      <c r="H27" s="9">
        <v>5</v>
      </c>
      <c r="I27" s="326" t="s">
        <v>435</v>
      </c>
      <c r="J27" s="3"/>
      <c r="K27" s="132"/>
      <c r="L27" s="132"/>
      <c r="M27" s="132"/>
      <c r="N27" s="132"/>
      <c r="O27" s="132"/>
    </row>
    <row r="28" spans="1:16">
      <c r="A28" s="132"/>
      <c r="B28" s="2"/>
      <c r="C28" s="2"/>
      <c r="D28" s="15" t="s">
        <v>61</v>
      </c>
      <c r="E28" s="15"/>
      <c r="F28" s="14">
        <f>SUM(F13:F27)</f>
        <v>12.5</v>
      </c>
      <c r="G28" s="14">
        <f>SUM(G13:G27)</f>
        <v>500</v>
      </c>
      <c r="H28" s="2"/>
      <c r="I28" s="2"/>
      <c r="J28" s="3"/>
      <c r="K28" s="132"/>
      <c r="L28" s="132"/>
      <c r="M28" s="132"/>
      <c r="N28" s="132"/>
      <c r="O28" s="132"/>
    </row>
    <row r="29" spans="1:16">
      <c r="A29" s="132"/>
      <c r="B29" s="2"/>
      <c r="C29" s="2"/>
      <c r="D29" s="2"/>
      <c r="E29" s="2"/>
      <c r="F29" s="2"/>
      <c r="G29" s="2"/>
      <c r="H29" s="2"/>
      <c r="I29" s="2"/>
      <c r="J29" s="2"/>
      <c r="K29" s="132"/>
      <c r="L29" s="132"/>
      <c r="M29" s="132"/>
      <c r="N29" s="132"/>
      <c r="O29" s="132"/>
    </row>
    <row r="30" spans="1:16" ht="24">
      <c r="A30" s="132"/>
      <c r="B30" s="132"/>
      <c r="C30" s="407" t="s">
        <v>430</v>
      </c>
      <c r="D30" s="132"/>
      <c r="E30" s="132"/>
      <c r="F30" s="132"/>
      <c r="G30" s="403"/>
      <c r="H30" s="403"/>
      <c r="I30" s="404"/>
      <c r="J30" s="405"/>
      <c r="K30" s="132"/>
      <c r="L30" s="132"/>
      <c r="M30" s="132"/>
      <c r="N30" s="132"/>
      <c r="O30" s="132"/>
    </row>
    <row r="31" spans="1:16" ht="24">
      <c r="A31" s="132"/>
      <c r="B31" s="132"/>
      <c r="C31" s="339" t="s">
        <v>412</v>
      </c>
      <c r="D31" s="132"/>
      <c r="E31" s="132"/>
      <c r="F31" s="132"/>
      <c r="G31" s="403"/>
      <c r="H31" s="403"/>
      <c r="I31" s="404"/>
      <c r="J31" s="405"/>
      <c r="K31" s="132"/>
      <c r="L31" s="132"/>
      <c r="M31" s="132"/>
      <c r="N31" s="132"/>
      <c r="O31" s="132"/>
    </row>
    <row r="32" spans="1:16" ht="23.25">
      <c r="A32" s="132"/>
      <c r="B32" s="339"/>
      <c r="C32" s="339" t="s">
        <v>413</v>
      </c>
      <c r="D32" s="339"/>
      <c r="E32" s="339"/>
      <c r="F32" s="339"/>
      <c r="G32" s="340"/>
      <c r="H32" s="340"/>
      <c r="I32" s="340"/>
      <c r="J32" s="340"/>
      <c r="K32" s="132"/>
      <c r="L32" s="132"/>
      <c r="M32" s="132"/>
      <c r="N32" s="132"/>
      <c r="O32" s="132"/>
    </row>
    <row r="33" spans="1:15" ht="23.25">
      <c r="A33" s="132"/>
      <c r="B33" s="339"/>
      <c r="C33" s="339" t="s">
        <v>414</v>
      </c>
      <c r="D33" s="339"/>
      <c r="E33" s="339"/>
      <c r="F33" s="339"/>
      <c r="G33" s="340"/>
      <c r="H33" s="340"/>
      <c r="I33" s="340"/>
      <c r="J33" s="340"/>
      <c r="K33" s="132"/>
      <c r="L33" s="132"/>
      <c r="M33" s="132"/>
      <c r="N33" s="132"/>
      <c r="O33" s="132"/>
    </row>
    <row r="34" spans="1:15" ht="23.25">
      <c r="A34" s="132"/>
      <c r="B34" s="339"/>
      <c r="C34" s="339" t="s">
        <v>415</v>
      </c>
      <c r="D34" s="339"/>
      <c r="E34" s="339"/>
      <c r="F34" s="339"/>
      <c r="G34" s="339"/>
      <c r="H34" s="339"/>
      <c r="I34" s="339"/>
      <c r="J34" s="339"/>
      <c r="K34" s="132"/>
      <c r="L34" s="132"/>
      <c r="M34" s="132"/>
      <c r="N34" s="132"/>
      <c r="O34" s="132"/>
    </row>
    <row r="35" spans="1:15" ht="23.25">
      <c r="A35" s="132"/>
      <c r="B35" s="339"/>
      <c r="C35" s="339"/>
      <c r="D35" s="339"/>
      <c r="E35" s="339"/>
      <c r="F35" s="339"/>
      <c r="G35" s="339"/>
      <c r="H35" s="339"/>
      <c r="I35" s="339"/>
      <c r="J35" s="339"/>
      <c r="K35" s="132"/>
      <c r="L35" s="132"/>
      <c r="M35" s="132"/>
      <c r="N35" s="132"/>
      <c r="O35" s="132"/>
    </row>
    <row r="36" spans="1:15" ht="23.25">
      <c r="A36" s="132"/>
      <c r="B36" s="353"/>
      <c r="C36" s="354" t="s">
        <v>401</v>
      </c>
      <c r="D36" s="353"/>
      <c r="E36" s="353"/>
      <c r="F36" s="353"/>
      <c r="G36" s="353"/>
      <c r="H36" s="353"/>
      <c r="I36" s="353"/>
      <c r="J36" s="353"/>
      <c r="K36" s="132"/>
      <c r="L36" s="132"/>
      <c r="M36" s="132"/>
      <c r="N36" s="132"/>
      <c r="O36" s="132"/>
    </row>
    <row r="37" spans="1:15" ht="23.25">
      <c r="A37" s="132"/>
      <c r="B37" s="353"/>
      <c r="C37" s="353" t="s">
        <v>400</v>
      </c>
      <c r="D37" s="353"/>
      <c r="E37" s="353"/>
      <c r="F37" s="353"/>
      <c r="G37" s="353"/>
      <c r="H37" s="353"/>
      <c r="I37" s="353"/>
      <c r="J37" s="353"/>
      <c r="K37" s="132"/>
      <c r="L37" s="132"/>
      <c r="M37" s="132"/>
      <c r="N37" s="132"/>
      <c r="O37" s="132"/>
    </row>
    <row r="38" spans="1:15" ht="23.25">
      <c r="A38" s="132"/>
      <c r="B38" s="353"/>
      <c r="C38" s="353" t="s">
        <v>399</v>
      </c>
      <c r="D38" s="353"/>
      <c r="E38" s="353"/>
      <c r="F38" s="353"/>
      <c r="G38" s="353"/>
      <c r="H38" s="353"/>
      <c r="I38" s="353"/>
      <c r="J38" s="353"/>
      <c r="K38" s="132"/>
      <c r="L38" s="132"/>
      <c r="M38" s="132"/>
      <c r="N38" s="132"/>
      <c r="O38" s="132"/>
    </row>
    <row r="39" spans="1:15" ht="23.25">
      <c r="A39" s="132"/>
      <c r="B39" s="341"/>
      <c r="C39" s="342" t="s">
        <v>350</v>
      </c>
      <c r="D39" s="341"/>
      <c r="E39" s="341"/>
      <c r="F39" s="341"/>
      <c r="G39" s="341"/>
      <c r="H39" s="341"/>
      <c r="I39" s="341"/>
      <c r="J39" s="341"/>
      <c r="K39" s="132"/>
      <c r="L39" s="132"/>
      <c r="M39" s="132"/>
      <c r="N39" s="132"/>
      <c r="O39" s="132"/>
    </row>
    <row r="40" spans="1:15" ht="23.25">
      <c r="A40" s="132"/>
      <c r="B40" s="341"/>
      <c r="C40" s="341" t="s">
        <v>376</v>
      </c>
      <c r="D40" s="341"/>
      <c r="E40" s="341"/>
      <c r="F40" s="341"/>
      <c r="G40" s="341"/>
      <c r="H40" s="341"/>
      <c r="I40" s="341"/>
      <c r="J40" s="341"/>
      <c r="K40" s="132"/>
      <c r="L40" s="132"/>
      <c r="M40" s="132"/>
      <c r="N40" s="132"/>
      <c r="O40" s="132"/>
    </row>
    <row r="41" spans="1:15" ht="23.25">
      <c r="A41" s="132"/>
      <c r="B41" s="341"/>
      <c r="C41" s="341" t="s">
        <v>351</v>
      </c>
      <c r="D41" s="341"/>
      <c r="E41" s="341"/>
      <c r="F41" s="341"/>
      <c r="G41" s="341"/>
      <c r="H41" s="341"/>
      <c r="I41" s="341"/>
      <c r="J41" s="341"/>
      <c r="K41" s="132"/>
      <c r="L41" s="132"/>
      <c r="M41" s="132"/>
      <c r="N41" s="132"/>
      <c r="O41" s="132"/>
    </row>
    <row r="42" spans="1:15" ht="23.25">
      <c r="A42" s="132"/>
      <c r="B42" s="341"/>
      <c r="C42" s="341" t="s">
        <v>352</v>
      </c>
      <c r="D42" s="341"/>
      <c r="E42" s="341"/>
      <c r="F42" s="341"/>
      <c r="G42" s="341"/>
      <c r="H42" s="341"/>
      <c r="I42" s="341"/>
      <c r="J42" s="341"/>
      <c r="K42" s="132"/>
      <c r="L42" s="132"/>
      <c r="M42" s="132"/>
      <c r="N42" s="132"/>
      <c r="O42" s="132"/>
    </row>
    <row r="43" spans="1:15" ht="23.25">
      <c r="A43" s="132"/>
      <c r="B43" s="344"/>
      <c r="C43" s="345" t="s">
        <v>342</v>
      </c>
      <c r="D43" s="344"/>
      <c r="E43" s="344"/>
      <c r="F43" s="344"/>
      <c r="G43" s="344"/>
      <c r="H43" s="344"/>
      <c r="I43" s="344"/>
      <c r="J43" s="344"/>
      <c r="K43" s="132"/>
      <c r="L43" s="132"/>
      <c r="M43" s="132"/>
      <c r="N43" s="132"/>
      <c r="O43" s="132"/>
    </row>
    <row r="44" spans="1:15" ht="23.25">
      <c r="A44" s="132"/>
      <c r="B44" s="344"/>
      <c r="C44" s="344" t="s">
        <v>343</v>
      </c>
      <c r="D44" s="344"/>
      <c r="E44" s="344"/>
      <c r="F44" s="344"/>
      <c r="G44" s="344"/>
      <c r="H44" s="344"/>
      <c r="I44" s="344"/>
      <c r="J44" s="344"/>
      <c r="K44" s="132"/>
      <c r="L44" s="132"/>
      <c r="M44" s="132"/>
      <c r="N44" s="132"/>
      <c r="O44" s="132"/>
    </row>
    <row r="45" spans="1:15" ht="23.25">
      <c r="A45" s="132"/>
      <c r="B45" s="344"/>
      <c r="C45" s="344" t="s">
        <v>344</v>
      </c>
      <c r="D45" s="344"/>
      <c r="E45" s="344"/>
      <c r="F45" s="344"/>
      <c r="G45" s="344"/>
      <c r="H45" s="344"/>
      <c r="I45" s="344"/>
      <c r="J45" s="344"/>
      <c r="K45" s="132"/>
      <c r="L45" s="132"/>
      <c r="M45" s="132"/>
      <c r="N45" s="132"/>
      <c r="O45" s="132"/>
    </row>
    <row r="46" spans="1:15" ht="23.25">
      <c r="A46" s="132"/>
      <c r="B46" s="344"/>
      <c r="C46" s="344"/>
      <c r="D46" s="344"/>
      <c r="E46" s="344"/>
      <c r="F46" s="344"/>
      <c r="G46" s="344"/>
      <c r="H46" s="344"/>
      <c r="I46" s="344"/>
      <c r="J46" s="344"/>
      <c r="K46" s="132"/>
      <c r="L46" s="132"/>
      <c r="M46" s="132"/>
      <c r="N46" s="132"/>
      <c r="O46" s="132"/>
    </row>
    <row r="47" spans="1:15" ht="23.25">
      <c r="A47" s="132"/>
      <c r="B47" s="344"/>
      <c r="C47" s="344"/>
      <c r="D47" s="344"/>
      <c r="E47" s="344"/>
      <c r="F47" s="344"/>
      <c r="G47" s="344"/>
      <c r="H47" s="344"/>
      <c r="I47" s="344"/>
      <c r="J47" s="344"/>
      <c r="K47" s="132"/>
      <c r="L47" s="132"/>
      <c r="M47" s="132"/>
      <c r="N47" s="132"/>
      <c r="O47" s="132"/>
    </row>
    <row r="48" spans="1:15" ht="23.25">
      <c r="A48" s="132"/>
      <c r="B48" s="344"/>
      <c r="C48" s="344"/>
      <c r="D48" s="344"/>
      <c r="E48" s="344"/>
      <c r="F48" s="344"/>
      <c r="G48" s="344"/>
      <c r="H48" s="344"/>
      <c r="I48" s="344"/>
      <c r="J48" s="344"/>
      <c r="K48" s="132"/>
      <c r="L48" s="132"/>
      <c r="M48" s="132"/>
      <c r="N48" s="132"/>
      <c r="O48" s="132"/>
    </row>
    <row r="49" spans="1:15" ht="23.25">
      <c r="A49" s="132"/>
      <c r="B49" s="339"/>
      <c r="C49" s="343" t="s">
        <v>312</v>
      </c>
      <c r="D49" s="339"/>
      <c r="E49" s="339"/>
      <c r="F49" s="339"/>
      <c r="G49" s="339"/>
      <c r="H49" s="339"/>
      <c r="I49" s="339"/>
      <c r="J49" s="339"/>
      <c r="K49" s="132"/>
      <c r="L49" s="132"/>
      <c r="M49" s="132"/>
      <c r="N49" s="132"/>
      <c r="O49" s="132"/>
    </row>
    <row r="50" spans="1:15" ht="18.75" customHeight="1">
      <c r="A50" s="132"/>
      <c r="B50" s="339"/>
      <c r="C50" s="339" t="s">
        <v>313</v>
      </c>
      <c r="D50" s="339"/>
      <c r="E50" s="339"/>
      <c r="F50" s="339"/>
      <c r="G50" s="339"/>
      <c r="H50" s="339"/>
      <c r="I50" s="339"/>
      <c r="J50" s="339"/>
      <c r="K50" s="132"/>
      <c r="L50" s="132"/>
      <c r="M50" s="132"/>
      <c r="N50" s="132"/>
      <c r="O50" s="132"/>
    </row>
    <row r="51" spans="1:15" ht="18.75" customHeight="1">
      <c r="A51" s="132"/>
      <c r="B51" s="339"/>
      <c r="C51" s="339" t="s">
        <v>314</v>
      </c>
      <c r="D51" s="339"/>
      <c r="E51" s="339"/>
      <c r="F51" s="339"/>
      <c r="G51" s="339"/>
      <c r="H51" s="339"/>
      <c r="I51" s="339"/>
      <c r="J51" s="339"/>
      <c r="K51" s="132"/>
      <c r="L51" s="132"/>
      <c r="M51" s="132"/>
      <c r="N51" s="132"/>
      <c r="O51" s="132"/>
    </row>
    <row r="52" spans="1:15" ht="23.25">
      <c r="A52" s="132"/>
      <c r="B52" s="133"/>
      <c r="C52" s="150" t="s">
        <v>305</v>
      </c>
      <c r="D52" s="133"/>
      <c r="E52" s="133"/>
      <c r="F52" s="133"/>
      <c r="G52" s="133"/>
      <c r="H52" s="133"/>
      <c r="I52" s="133"/>
      <c r="J52" s="133"/>
      <c r="K52" s="132"/>
      <c r="L52" s="132"/>
      <c r="M52" s="132"/>
      <c r="N52" s="132"/>
      <c r="O52" s="132"/>
    </row>
    <row r="53" spans="1:15" ht="18.75" customHeight="1">
      <c r="A53" s="132"/>
      <c r="B53" s="133"/>
      <c r="C53" s="133" t="s">
        <v>304</v>
      </c>
      <c r="D53" s="133"/>
      <c r="E53" s="133"/>
      <c r="F53" s="133"/>
      <c r="G53" s="133"/>
      <c r="H53" s="133"/>
      <c r="I53" s="133"/>
      <c r="J53" s="133"/>
      <c r="K53" s="132"/>
      <c r="L53" s="132"/>
      <c r="M53" s="132"/>
      <c r="N53" s="132"/>
      <c r="O53" s="132"/>
    </row>
    <row r="54" spans="1:15" ht="18.75" customHeight="1">
      <c r="A54" s="132"/>
      <c r="B54" s="133"/>
      <c r="C54" s="133" t="s">
        <v>302</v>
      </c>
      <c r="D54" s="133"/>
      <c r="E54" s="133"/>
      <c r="F54" s="133"/>
      <c r="G54" s="133"/>
      <c r="H54" s="133"/>
      <c r="I54" s="133"/>
      <c r="J54" s="133"/>
      <c r="K54" s="132"/>
      <c r="L54" s="132"/>
      <c r="M54" s="132"/>
      <c r="N54" s="132"/>
      <c r="O54" s="132"/>
    </row>
    <row r="55" spans="1:15" ht="18.75" customHeight="1">
      <c r="A55" s="132"/>
      <c r="B55" s="133"/>
      <c r="C55" s="133" t="s">
        <v>303</v>
      </c>
      <c r="D55" s="133"/>
      <c r="E55" s="133"/>
      <c r="F55" s="133"/>
      <c r="G55" s="133"/>
      <c r="H55" s="133"/>
      <c r="I55" s="133"/>
      <c r="J55" s="133"/>
      <c r="K55" s="132"/>
      <c r="L55" s="132"/>
      <c r="M55" s="132"/>
      <c r="N55" s="132"/>
      <c r="O55" s="132"/>
    </row>
    <row r="56" spans="1:15" ht="18.7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2"/>
      <c r="L56" s="132"/>
      <c r="M56" s="132"/>
      <c r="N56" s="132"/>
      <c r="O56" s="132"/>
    </row>
    <row r="57" spans="1:15" ht="23.25">
      <c r="A57" s="132"/>
      <c r="B57" s="133"/>
      <c r="C57" s="150" t="s">
        <v>158</v>
      </c>
      <c r="D57" s="133"/>
      <c r="E57" s="133"/>
      <c r="F57" s="133"/>
      <c r="G57" s="133"/>
      <c r="H57" s="133"/>
      <c r="I57" s="133"/>
      <c r="J57" s="133"/>
      <c r="K57" s="132"/>
      <c r="L57" s="132"/>
      <c r="M57" s="132"/>
      <c r="N57" s="132"/>
      <c r="O57" s="132"/>
    </row>
    <row r="58" spans="1:15" ht="18" customHeight="1">
      <c r="A58" s="132"/>
      <c r="B58" s="133"/>
      <c r="C58" s="133" t="s">
        <v>159</v>
      </c>
      <c r="D58" s="133"/>
      <c r="E58" s="133"/>
      <c r="F58" s="133"/>
      <c r="G58" s="133"/>
      <c r="H58" s="133"/>
      <c r="I58" s="133"/>
      <c r="J58" s="133"/>
      <c r="K58" s="132"/>
      <c r="L58" s="132"/>
      <c r="M58" s="132"/>
      <c r="N58" s="132"/>
      <c r="O58" s="132"/>
    </row>
    <row r="59" spans="1:15" ht="18" customHeight="1">
      <c r="A59" s="132"/>
      <c r="B59" s="133"/>
      <c r="C59" s="133" t="s">
        <v>160</v>
      </c>
      <c r="D59" s="133"/>
      <c r="E59" s="133"/>
      <c r="F59" s="133"/>
      <c r="G59" s="133"/>
      <c r="H59" s="133"/>
      <c r="I59" s="133"/>
      <c r="J59" s="133"/>
      <c r="K59" s="132"/>
      <c r="L59" s="132"/>
      <c r="M59" s="132"/>
      <c r="N59" s="132"/>
      <c r="O59" s="132"/>
    </row>
    <row r="60" spans="1:15" ht="18" customHeight="1">
      <c r="A60" s="132"/>
      <c r="B60" s="133"/>
      <c r="C60" s="133" t="s">
        <v>161</v>
      </c>
      <c r="D60" s="133"/>
      <c r="E60" s="133"/>
      <c r="F60" s="133"/>
      <c r="G60" s="133"/>
      <c r="H60" s="133"/>
      <c r="I60" s="133"/>
      <c r="J60" s="133"/>
      <c r="K60" s="132"/>
      <c r="L60" s="132"/>
      <c r="M60" s="132"/>
      <c r="N60" s="132"/>
      <c r="O60" s="132"/>
    </row>
    <row r="61" spans="1:15" ht="18" customHeight="1">
      <c r="A61" s="132"/>
      <c r="B61" s="133"/>
      <c r="C61" s="133" t="s">
        <v>162</v>
      </c>
      <c r="D61" s="133"/>
      <c r="E61" s="133"/>
      <c r="F61" s="133"/>
      <c r="G61" s="133"/>
      <c r="H61" s="133"/>
      <c r="I61" s="133"/>
      <c r="J61" s="133"/>
      <c r="K61" s="132"/>
      <c r="L61" s="132"/>
      <c r="M61" s="132"/>
      <c r="N61" s="132"/>
      <c r="O61" s="132"/>
    </row>
    <row r="62" spans="1:15" ht="18" customHeight="1">
      <c r="A62" s="132"/>
      <c r="B62" s="133"/>
      <c r="C62" s="133" t="s">
        <v>174</v>
      </c>
      <c r="D62" s="133"/>
      <c r="E62" s="133"/>
      <c r="F62" s="133"/>
      <c r="G62" s="133"/>
      <c r="H62" s="133"/>
      <c r="I62" s="133"/>
      <c r="J62" s="133"/>
      <c r="K62" s="132"/>
      <c r="L62" s="132"/>
      <c r="M62" s="132"/>
      <c r="N62" s="132"/>
      <c r="O62" s="132"/>
    </row>
    <row r="63" spans="1:15" ht="18" customHeight="1">
      <c r="A63" s="132"/>
      <c r="B63" s="133"/>
      <c r="C63" s="133" t="s">
        <v>175</v>
      </c>
      <c r="D63" s="133"/>
      <c r="E63" s="133"/>
      <c r="F63" s="133"/>
      <c r="G63" s="133"/>
      <c r="H63" s="133"/>
      <c r="I63" s="133"/>
      <c r="J63" s="133"/>
      <c r="K63" s="132"/>
      <c r="L63" s="132"/>
      <c r="M63" s="132"/>
      <c r="N63" s="132"/>
      <c r="O63" s="132"/>
    </row>
    <row r="64" spans="1:15" ht="18" customHeight="1">
      <c r="A64" s="132"/>
      <c r="B64" s="133"/>
      <c r="C64" s="133"/>
      <c r="D64" s="133"/>
      <c r="E64" s="133" t="s">
        <v>177</v>
      </c>
      <c r="F64" s="133"/>
      <c r="G64" s="133"/>
      <c r="H64" s="133"/>
      <c r="I64" s="133"/>
      <c r="J64" s="133"/>
      <c r="K64" s="132"/>
      <c r="L64" s="132"/>
      <c r="M64" s="132"/>
      <c r="N64" s="132"/>
      <c r="O64" s="132"/>
    </row>
    <row r="65" spans="1:15" ht="18" customHeight="1">
      <c r="A65" s="132"/>
      <c r="B65" s="133"/>
      <c r="C65" s="133" t="s">
        <v>176</v>
      </c>
      <c r="D65" s="133"/>
      <c r="E65" s="133"/>
      <c r="F65" s="133"/>
      <c r="G65" s="133"/>
      <c r="H65" s="133"/>
      <c r="I65" s="133"/>
      <c r="J65" s="133"/>
      <c r="K65" s="132"/>
      <c r="L65" s="132"/>
      <c r="M65" s="132"/>
      <c r="N65" s="132"/>
      <c r="O65" s="132"/>
    </row>
    <row r="66" spans="1:15" ht="18" customHeight="1">
      <c r="A66" s="132"/>
      <c r="B66" s="133"/>
      <c r="C66" s="133"/>
      <c r="D66" s="133"/>
      <c r="E66" s="133" t="s">
        <v>177</v>
      </c>
      <c r="F66" s="133"/>
      <c r="G66" s="133"/>
      <c r="H66" s="133"/>
      <c r="I66" s="133"/>
      <c r="J66" s="133"/>
      <c r="K66" s="132"/>
      <c r="L66" s="132"/>
      <c r="M66" s="132"/>
      <c r="N66" s="132"/>
      <c r="O66" s="132"/>
    </row>
    <row r="67" spans="1:15" ht="18" customHeight="1">
      <c r="A67" s="132"/>
      <c r="B67" s="149"/>
      <c r="C67" s="149"/>
      <c r="D67" s="149"/>
      <c r="E67" s="149"/>
      <c r="F67" s="149"/>
      <c r="G67" s="149"/>
      <c r="H67" s="149"/>
      <c r="I67" s="149"/>
      <c r="J67" s="149"/>
      <c r="K67" s="132"/>
      <c r="L67" s="132"/>
      <c r="M67" s="132"/>
      <c r="N67" s="132"/>
      <c r="O67" s="132"/>
    </row>
    <row r="68" spans="1:15" ht="23.25">
      <c r="A68" s="132"/>
      <c r="B68" s="341"/>
      <c r="C68" s="346" t="s">
        <v>62</v>
      </c>
      <c r="D68" s="341"/>
      <c r="E68" s="341"/>
      <c r="F68" s="341"/>
      <c r="G68" s="341"/>
      <c r="H68" s="341"/>
      <c r="I68" s="341"/>
      <c r="J68" s="347"/>
      <c r="K68" s="132"/>
      <c r="L68" s="132"/>
      <c r="M68" s="132"/>
      <c r="N68" s="132"/>
      <c r="O68" s="132"/>
    </row>
    <row r="69" spans="1:15" ht="18" customHeight="1">
      <c r="A69" s="132"/>
      <c r="B69" s="341"/>
      <c r="C69" s="348" t="s">
        <v>111</v>
      </c>
      <c r="D69" s="341"/>
      <c r="E69" s="341"/>
      <c r="F69" s="341"/>
      <c r="G69" s="341"/>
      <c r="H69" s="341"/>
      <c r="I69" s="341"/>
      <c r="J69" s="347"/>
      <c r="K69" s="132"/>
      <c r="L69" s="132"/>
      <c r="M69" s="132"/>
      <c r="N69" s="132"/>
      <c r="O69" s="132"/>
    </row>
    <row r="70" spans="1:15" ht="18" customHeight="1">
      <c r="A70" s="132"/>
      <c r="B70" s="341"/>
      <c r="C70" s="341" t="s">
        <v>112</v>
      </c>
      <c r="D70" s="341"/>
      <c r="E70" s="341"/>
      <c r="F70" s="341"/>
      <c r="G70" s="341"/>
      <c r="H70" s="341"/>
      <c r="I70" s="341"/>
      <c r="J70" s="347"/>
      <c r="K70" s="132"/>
      <c r="L70" s="132"/>
      <c r="M70" s="132"/>
      <c r="N70" s="132"/>
      <c r="O70" s="132"/>
    </row>
    <row r="71" spans="1:15" ht="18" customHeight="1">
      <c r="A71" s="132"/>
      <c r="B71" s="341"/>
      <c r="C71" s="341" t="s">
        <v>113</v>
      </c>
      <c r="D71" s="341"/>
      <c r="E71" s="341"/>
      <c r="F71" s="341"/>
      <c r="G71" s="341"/>
      <c r="H71" s="341"/>
      <c r="I71" s="341"/>
      <c r="J71" s="347"/>
      <c r="K71" s="132"/>
      <c r="L71" s="132"/>
      <c r="M71" s="132"/>
      <c r="N71" s="132"/>
      <c r="O71" s="132"/>
    </row>
    <row r="72" spans="1:15" ht="18" customHeight="1">
      <c r="A72" s="132"/>
      <c r="B72" s="341"/>
      <c r="C72" s="341" t="s">
        <v>114</v>
      </c>
      <c r="D72" s="341"/>
      <c r="E72" s="341"/>
      <c r="F72" s="341"/>
      <c r="G72" s="341"/>
      <c r="H72" s="341"/>
      <c r="I72" s="341"/>
      <c r="J72" s="347"/>
      <c r="K72" s="132"/>
      <c r="L72" s="132"/>
      <c r="M72" s="132"/>
      <c r="N72" s="132"/>
      <c r="O72" s="132"/>
    </row>
    <row r="73" spans="1:15" ht="18" customHeight="1">
      <c r="A73" s="132"/>
      <c r="B73" s="341"/>
      <c r="C73" s="341" t="s">
        <v>115</v>
      </c>
      <c r="D73" s="341"/>
      <c r="E73" s="341"/>
      <c r="F73" s="341"/>
      <c r="G73" s="341"/>
      <c r="H73" s="341"/>
      <c r="I73" s="341"/>
      <c r="J73" s="347"/>
      <c r="K73" s="132"/>
      <c r="L73" s="132"/>
      <c r="M73" s="132"/>
      <c r="N73" s="132"/>
      <c r="O73" s="132"/>
    </row>
    <row r="74" spans="1:15" ht="18" customHeight="1">
      <c r="A74" s="132"/>
      <c r="B74" s="341"/>
      <c r="C74" s="341" t="s">
        <v>116</v>
      </c>
      <c r="D74" s="341"/>
      <c r="E74" s="341"/>
      <c r="F74" s="341"/>
      <c r="G74" s="341"/>
      <c r="H74" s="341"/>
      <c r="I74" s="341"/>
      <c r="J74" s="347"/>
      <c r="K74" s="132"/>
      <c r="L74" s="132"/>
      <c r="M74" s="132"/>
      <c r="N74" s="132"/>
      <c r="O74" s="132"/>
    </row>
    <row r="75" spans="1:15" ht="18" customHeight="1">
      <c r="A75" s="132"/>
      <c r="B75" s="341"/>
      <c r="C75" s="341"/>
      <c r="D75" s="341"/>
      <c r="E75" s="341"/>
      <c r="F75" s="341"/>
      <c r="G75" s="341"/>
      <c r="H75" s="341"/>
      <c r="I75" s="341"/>
      <c r="J75" s="347"/>
      <c r="K75" s="132"/>
      <c r="L75" s="132"/>
      <c r="M75" s="132"/>
      <c r="N75" s="132"/>
      <c r="O75" s="132"/>
    </row>
    <row r="76" spans="1:15" ht="18" customHeight="1">
      <c r="A76" s="132"/>
      <c r="B76" s="341"/>
      <c r="C76" s="349" t="s">
        <v>143</v>
      </c>
      <c r="D76" s="341"/>
      <c r="E76" s="341"/>
      <c r="F76" s="341"/>
      <c r="G76" s="341"/>
      <c r="H76" s="341"/>
      <c r="I76" s="341"/>
      <c r="J76" s="347"/>
      <c r="K76" s="132"/>
      <c r="L76" s="132"/>
      <c r="M76" s="132"/>
      <c r="N76" s="132"/>
      <c r="O76" s="132"/>
    </row>
    <row r="77" spans="1:15" ht="18" customHeight="1">
      <c r="A77" s="132"/>
      <c r="B77" s="341"/>
      <c r="C77" s="349"/>
      <c r="D77" s="341"/>
      <c r="E77" s="341" t="s">
        <v>144</v>
      </c>
      <c r="F77" s="341"/>
      <c r="G77" s="341"/>
      <c r="H77" s="341"/>
      <c r="I77" s="341"/>
      <c r="J77" s="347"/>
      <c r="K77" s="132"/>
      <c r="L77" s="132"/>
      <c r="M77" s="132"/>
      <c r="N77" s="132"/>
      <c r="O77" s="132"/>
    </row>
    <row r="78" spans="1:15" ht="18" customHeight="1">
      <c r="A78" s="132"/>
      <c r="B78" s="341"/>
      <c r="C78" s="349" t="s">
        <v>117</v>
      </c>
      <c r="D78" s="341"/>
      <c r="E78" s="341"/>
      <c r="F78" s="341"/>
      <c r="G78" s="341"/>
      <c r="H78" s="341"/>
      <c r="I78" s="341"/>
      <c r="J78" s="347"/>
      <c r="K78" s="132"/>
      <c r="L78" s="132"/>
      <c r="M78" s="132"/>
      <c r="N78" s="132"/>
      <c r="O78" s="132"/>
    </row>
    <row r="79" spans="1:15" ht="18" customHeight="1">
      <c r="A79" s="132"/>
      <c r="B79" s="341"/>
      <c r="C79" s="349"/>
      <c r="D79" s="341"/>
      <c r="E79" s="341"/>
      <c r="F79" s="341"/>
      <c r="G79" s="341"/>
      <c r="H79" s="341"/>
      <c r="I79" s="341"/>
      <c r="J79" s="347"/>
      <c r="K79" s="132"/>
      <c r="L79" s="132"/>
      <c r="M79" s="132"/>
      <c r="N79" s="132"/>
      <c r="O79" s="132"/>
    </row>
    <row r="80" spans="1:15" ht="25.5">
      <c r="A80" s="132"/>
      <c r="B80" s="341"/>
      <c r="C80" s="349"/>
      <c r="D80" s="341"/>
      <c r="E80" s="350" t="s">
        <v>106</v>
      </c>
      <c r="F80" s="341"/>
      <c r="G80" s="341"/>
      <c r="H80" s="341"/>
      <c r="I80" s="341"/>
      <c r="J80" s="347"/>
      <c r="K80" s="132"/>
      <c r="L80" s="132"/>
      <c r="M80" s="132"/>
      <c r="N80" s="132"/>
      <c r="O80" s="132"/>
    </row>
    <row r="81" spans="1:15" ht="25.5">
      <c r="A81" s="132"/>
      <c r="B81" s="341"/>
      <c r="C81" s="351" t="s">
        <v>145</v>
      </c>
      <c r="D81" s="341"/>
      <c r="E81" s="341"/>
      <c r="F81" s="341"/>
      <c r="G81" s="341"/>
      <c r="H81" s="341"/>
      <c r="I81" s="341"/>
      <c r="J81" s="347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  <row r="89" spans="1:15" s="132" customFormat="1"/>
    <row r="90" spans="1:15" s="132" customFormat="1"/>
    <row r="91" spans="1:15" s="132" customFormat="1"/>
    <row r="92" spans="1:15" s="132" customFormat="1"/>
    <row r="93" spans="1:15" s="132" customFormat="1"/>
    <row r="94" spans="1:15" s="132" customFormat="1"/>
    <row r="95" spans="1:15" s="132" customFormat="1"/>
    <row r="96" spans="1:15" s="132" customFormat="1"/>
    <row r="97" s="132" customFormat="1"/>
    <row r="98" s="132" customFormat="1"/>
    <row r="99" s="132" customFormat="1"/>
    <row r="100" s="132" customFormat="1"/>
    <row r="101" s="132" customFormat="1"/>
    <row r="102" s="132" customFormat="1"/>
    <row r="103" s="132" customFormat="1"/>
    <row r="104" s="132" customFormat="1"/>
    <row r="105" s="132" customFormat="1"/>
    <row r="106" s="132" customFormat="1"/>
    <row r="107" s="132" customFormat="1"/>
    <row r="108" s="132" customFormat="1"/>
    <row r="109" s="132" customFormat="1"/>
    <row r="110" s="132" customFormat="1"/>
    <row r="111" s="132" customFormat="1"/>
    <row r="112" s="132" customFormat="1"/>
    <row r="113" s="132" customFormat="1"/>
    <row r="114" s="132" customFormat="1"/>
    <row r="115" s="132" customFormat="1"/>
    <row r="116" s="132" customFormat="1"/>
    <row r="117" s="132" customFormat="1"/>
    <row r="118" s="132" customFormat="1"/>
    <row r="119" s="132" customFormat="1"/>
    <row r="120" s="132" customFormat="1"/>
    <row r="121" s="132" customFormat="1"/>
    <row r="122" s="132" customFormat="1"/>
    <row r="123" s="132" customFormat="1"/>
    <row r="124" s="132" customFormat="1"/>
    <row r="125" s="132" customFormat="1"/>
    <row r="126" s="132" customFormat="1"/>
    <row r="127" s="132" customFormat="1"/>
    <row r="128" s="132" customFormat="1"/>
    <row r="129" s="132" customFormat="1"/>
    <row r="130" s="132" customFormat="1"/>
    <row r="131" s="132" customFormat="1"/>
    <row r="132" s="132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</row>
    <row r="2" spans="1:195" ht="21" customHeight="1">
      <c r="A2" s="140"/>
      <c r="B2" s="66"/>
      <c r="D2" s="67"/>
      <c r="E2" s="67" t="str">
        <f>"บันทึกคะแนนคุณลักษณะอันพึงประสงค์  "  &amp;"ปีการศึกษา  "   &amp;'ข้อมูลพื้นฐาน  '!$F$9</f>
        <v>บันทึกคะแนนคุณลักษณะอันพึงประสงค์  ปีการศึกษา 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 t="str">
        <f>E2</f>
        <v>บันทึกคะแนนคุณลักษณะอันพึงประสงค์  ปีการศึกษา  2568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 t="str">
        <f>P2</f>
        <v>บันทึกคะแนนคุณลักษณะอันพึงประสงค์  ปีการศึกษา  2568</v>
      </c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 t="str">
        <f>AA2</f>
        <v>บันทึกคะแนนคุณลักษณะอันพึงประสงค์  ปีการศึกษา  2568</v>
      </c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 t="str">
        <f>AL2</f>
        <v>บันทึกคะแนนคุณลักษณะอันพึงประสงค์  ปีการศึกษา  2568</v>
      </c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 t="str">
        <f>AW2</f>
        <v>บันทึกคะแนนคุณลักษณะอันพึงประสงค์  ปีการศึกษา  2568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tr">
        <f>BH2</f>
        <v>บันทึกคะแนนคุณลักษณะอันพึงประสงค์  ปีการศึกษา  2568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 t="str">
        <f>BS2</f>
        <v>บันทึกคะแนนคุณลักษณะอันพึงประสงค์  ปีการศึกษา  2568</v>
      </c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 t="str">
        <f>CD2</f>
        <v>บันทึกคะแนนคุณลักษณะอันพึงประสงค์  ปีการศึกษา  2568</v>
      </c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 t="str">
        <f>CO2</f>
        <v>บันทึกคะแนนคุณลักษณะอันพึงประสงค์  ปีการศึกษา  2568</v>
      </c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 t="str">
        <f>CZ2</f>
        <v>บันทึกคะแนนคุณลักษณะอันพึงประสงค์  ปีการศึกษา  2568</v>
      </c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 t="str">
        <f>DK2</f>
        <v>บันทึกคะแนนคุณลักษณะอันพึงประสงค์  ปีการศึกษา  2568</v>
      </c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 t="str">
        <f>DV2</f>
        <v>บันทึกคะแนนคุณลักษณะอันพึงประสงค์  ปีการศึกษา  2568</v>
      </c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 t="str">
        <f>EG2</f>
        <v>บันทึกคะแนนคุณลักษณะอันพึงประสงค์  ปีการศึกษา  2568</v>
      </c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 t="str">
        <f>CO2</f>
        <v>บันทึกคะแนนคุณลักษณะอันพึงประสงค์  ปีการศึกษา  2568</v>
      </c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 t="str">
        <f>CD2</f>
        <v>บันทึกคะแนนคุณลักษณะอันพึงประสงค์  ปีการศึกษา  2568</v>
      </c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140"/>
      <c r="GG2" s="140"/>
      <c r="GH2" s="140"/>
      <c r="GI2" s="140"/>
      <c r="GJ2" s="140"/>
      <c r="GK2" s="140"/>
      <c r="GL2" s="140"/>
      <c r="GM2" s="140"/>
    </row>
    <row r="3" spans="1:195" ht="21" customHeight="1">
      <c r="A3" s="140"/>
      <c r="B3" s="66"/>
      <c r="D3" s="68"/>
      <c r="E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1  โรงเรียนวัดโฆสิตาราม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7" t="str">
        <f>E3</f>
        <v>ระดับชั้นประถมศึกษาปีที่ 1  โรงเรียนวัดโฆสิตาราม</v>
      </c>
      <c r="Q3" s="68"/>
      <c r="R3" s="68"/>
      <c r="S3" s="68"/>
      <c r="T3" s="68"/>
      <c r="U3" s="68"/>
      <c r="V3" s="68"/>
      <c r="W3" s="68"/>
      <c r="X3" s="68"/>
      <c r="Y3" s="68"/>
      <c r="Z3" s="68"/>
      <c r="AA3" s="67" t="str">
        <f>P3</f>
        <v>ระดับชั้นประถมศึกษาปีที่ 1  โรงเรียนวัดโฆสิตาราม</v>
      </c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7" t="str">
        <f>AA3</f>
        <v>ระดับชั้นประถมศึกษาปีที่ 1  โรงเรียนวัดโฆสิตาราม</v>
      </c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7" t="str">
        <f>AL3</f>
        <v>ระดับชั้นประถมศึกษาปีที่ 1  โรงเรียนวัดโฆสิตาราม</v>
      </c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7" t="str">
        <f>AW3</f>
        <v>ระดับชั้นประถมศึกษาปีที่ 1  โรงเรียนวัดโฆสิตาราม</v>
      </c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7" t="str">
        <f>BH3</f>
        <v>ระดับชั้นประถมศึกษาปีที่ 1  โรงเรียนวัดโฆสิตาราม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7" t="str">
        <f>BS3</f>
        <v>ระดับชั้นประถมศึกษาปีที่ 1  โรงเรียนวัดโฆสิตาราม</v>
      </c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7" t="str">
        <f>CD3</f>
        <v>ระดับชั้นประถมศึกษาปีที่ 1  โรงเรียนวัดโฆสิตาราม</v>
      </c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7" t="str">
        <f>CO3</f>
        <v>ระดับชั้นประถมศึกษาปีที่ 1  โรงเรียนวัดโฆสิตาราม</v>
      </c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7" t="str">
        <f>CZ3</f>
        <v>ระดับชั้นประถมศึกษาปีที่ 1  โรงเรียนวัดโฆสิตาราม</v>
      </c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7" t="str">
        <f>DK3</f>
        <v>ระดับชั้นประถมศึกษาปีที่ 1  โรงเรียนวัดโฆสิตาราม</v>
      </c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7" t="str">
        <f>DV3</f>
        <v>ระดับชั้นประถมศึกษาปีที่ 1  โรงเรียนวัดโฆสิตาราม</v>
      </c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7" t="str">
        <f>EG3</f>
        <v>ระดับชั้นประถมศึกษาปีที่ 1  โรงเรียนวัดโฆสิตาราม</v>
      </c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7" t="str">
        <f>CO3</f>
        <v>ระดับชั้นประถมศึกษาปีที่ 1  โรงเรียนวัดโฆสิตาราม</v>
      </c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7" t="str">
        <f>CD3</f>
        <v>ระดับชั้นประถมศึกษาปีที่ 1  โรงเรียนวัดโฆสิตาราม</v>
      </c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140"/>
      <c r="GG3" s="140"/>
      <c r="GH3" s="140"/>
      <c r="GI3" s="140"/>
      <c r="GJ3" s="140"/>
      <c r="GK3" s="140"/>
      <c r="GL3" s="140"/>
      <c r="GM3" s="140"/>
    </row>
    <row r="4" spans="1:195" ht="21" customHeight="1">
      <c r="A4" s="140"/>
      <c r="B4" s="545" t="s">
        <v>2</v>
      </c>
      <c r="C4" s="545" t="s">
        <v>28</v>
      </c>
      <c r="D4" s="512" t="s">
        <v>6</v>
      </c>
      <c r="E4" s="498" t="str">
        <f>'ข้อมูลพื้นฐาน  '!$E13</f>
        <v>ภาษาไทย</v>
      </c>
      <c r="F4" s="499"/>
      <c r="G4" s="499"/>
      <c r="H4" s="499"/>
      <c r="I4" s="499"/>
      <c r="J4" s="499"/>
      <c r="K4" s="499"/>
      <c r="L4" s="499"/>
      <c r="M4" s="499"/>
      <c r="N4" s="499"/>
      <c r="O4" s="500"/>
      <c r="P4" s="498" t="str">
        <f>'ข้อมูลพื้นฐาน  '!$E14</f>
        <v>คณิตศาสตร์</v>
      </c>
      <c r="Q4" s="499"/>
      <c r="R4" s="499"/>
      <c r="S4" s="499"/>
      <c r="T4" s="499"/>
      <c r="U4" s="499"/>
      <c r="V4" s="499"/>
      <c r="W4" s="499"/>
      <c r="X4" s="499"/>
      <c r="Y4" s="499"/>
      <c r="Z4" s="500"/>
      <c r="AA4" s="498" t="str">
        <f>'ข้อมูลพื้นฐาน  '!$E15</f>
        <v>วิทยาศาสตร์และเทคโนโลยี</v>
      </c>
      <c r="AB4" s="499"/>
      <c r="AC4" s="499"/>
      <c r="AD4" s="499"/>
      <c r="AE4" s="499"/>
      <c r="AF4" s="499"/>
      <c r="AG4" s="499"/>
      <c r="AH4" s="499"/>
      <c r="AI4" s="499"/>
      <c r="AJ4" s="499"/>
      <c r="AK4" s="500"/>
      <c r="AL4" s="498" t="str">
        <f>'ข้อมูลพื้นฐาน  '!$E16</f>
        <v>สังคมศึกษา ศาสนาและ วัฒนธรรม</v>
      </c>
      <c r="AM4" s="499"/>
      <c r="AN4" s="499"/>
      <c r="AO4" s="499"/>
      <c r="AP4" s="499"/>
      <c r="AQ4" s="499"/>
      <c r="AR4" s="499"/>
      <c r="AS4" s="499"/>
      <c r="AT4" s="499"/>
      <c r="AU4" s="499"/>
      <c r="AV4" s="500"/>
      <c r="AW4" s="498" t="str">
        <f>'ข้อมูลพื้นฐาน  '!$E17</f>
        <v>ประวัติศาสตร์</v>
      </c>
      <c r="AX4" s="499"/>
      <c r="AY4" s="499"/>
      <c r="AZ4" s="499"/>
      <c r="BA4" s="499"/>
      <c r="BB4" s="499"/>
      <c r="BC4" s="499"/>
      <c r="BD4" s="499"/>
      <c r="BE4" s="499"/>
      <c r="BF4" s="499"/>
      <c r="BG4" s="500"/>
      <c r="BH4" s="498" t="str">
        <f>'ข้อมูลพื้นฐาน  '!$E18</f>
        <v>สุขศึกษาและพลศึกษา</v>
      </c>
      <c r="BI4" s="499"/>
      <c r="BJ4" s="499"/>
      <c r="BK4" s="499"/>
      <c r="BL4" s="499"/>
      <c r="BM4" s="499"/>
      <c r="BN4" s="499"/>
      <c r="BO4" s="499"/>
      <c r="BP4" s="499"/>
      <c r="BQ4" s="499"/>
      <c r="BR4" s="500"/>
      <c r="BS4" s="498" t="str">
        <f>'ข้อมูลพื้นฐาน  '!$E19</f>
        <v>ศิลปะ</v>
      </c>
      <c r="BT4" s="499"/>
      <c r="BU4" s="499"/>
      <c r="BV4" s="499"/>
      <c r="BW4" s="499"/>
      <c r="BX4" s="499"/>
      <c r="BY4" s="499"/>
      <c r="BZ4" s="499"/>
      <c r="CA4" s="499"/>
      <c r="CB4" s="499"/>
      <c r="CC4" s="500"/>
      <c r="CD4" s="498" t="str">
        <f>'ข้อมูลพื้นฐาน  '!$E20</f>
        <v>การงานอาชีพ</v>
      </c>
      <c r="CE4" s="499"/>
      <c r="CF4" s="499"/>
      <c r="CG4" s="499"/>
      <c r="CH4" s="499"/>
      <c r="CI4" s="499"/>
      <c r="CJ4" s="499"/>
      <c r="CK4" s="499"/>
      <c r="CL4" s="499"/>
      <c r="CM4" s="499"/>
      <c r="CN4" s="500"/>
      <c r="CO4" s="498" t="str">
        <f>'ข้อมูลพื้นฐาน  '!$E21</f>
        <v>ภาษาอังกฤษพื้นฐาน</v>
      </c>
      <c r="CP4" s="499"/>
      <c r="CQ4" s="499"/>
      <c r="CR4" s="499"/>
      <c r="CS4" s="499"/>
      <c r="CT4" s="499"/>
      <c r="CU4" s="499"/>
      <c r="CV4" s="499"/>
      <c r="CW4" s="499"/>
      <c r="CX4" s="499"/>
      <c r="CY4" s="500"/>
      <c r="CZ4" s="498" t="str">
        <f>'ข้อมูลพื้นฐาน  '!$E22</f>
        <v>ภาษาจีน</v>
      </c>
      <c r="DA4" s="499"/>
      <c r="DB4" s="499"/>
      <c r="DC4" s="499"/>
      <c r="DD4" s="499"/>
      <c r="DE4" s="499"/>
      <c r="DF4" s="499"/>
      <c r="DG4" s="499"/>
      <c r="DH4" s="499"/>
      <c r="DI4" s="499"/>
      <c r="DJ4" s="500"/>
      <c r="DK4" s="498" t="str">
        <f>'ข้อมูลพื้นฐาน  '!$E23</f>
        <v>การป้องกันการทุจริต</v>
      </c>
      <c r="DL4" s="499"/>
      <c r="DM4" s="499"/>
      <c r="DN4" s="499"/>
      <c r="DO4" s="499"/>
      <c r="DP4" s="499"/>
      <c r="DQ4" s="499"/>
      <c r="DR4" s="499"/>
      <c r="DS4" s="499"/>
      <c r="DT4" s="499"/>
      <c r="DU4" s="500"/>
      <c r="DV4" s="498" t="str">
        <f>'ข้อมูลพื้นฐาน  '!$E24</f>
        <v>ภาษาอังกฤษเพิ่มเติม</v>
      </c>
      <c r="DW4" s="499"/>
      <c r="DX4" s="499"/>
      <c r="DY4" s="499"/>
      <c r="DZ4" s="499"/>
      <c r="EA4" s="499"/>
      <c r="EB4" s="499"/>
      <c r="EC4" s="499"/>
      <c r="ED4" s="499"/>
      <c r="EE4" s="499"/>
      <c r="EF4" s="500"/>
      <c r="EG4" s="498" t="str">
        <f>'ข้อมูลพื้นฐาน  '!$E25</f>
        <v>การว่ายน้ำเพื่อการเอาชีวิตรอด</v>
      </c>
      <c r="EH4" s="499"/>
      <c r="EI4" s="499"/>
      <c r="EJ4" s="499"/>
      <c r="EK4" s="499"/>
      <c r="EL4" s="499"/>
      <c r="EM4" s="499"/>
      <c r="EN4" s="499"/>
      <c r="EO4" s="499"/>
      <c r="EP4" s="499"/>
      <c r="EQ4" s="500"/>
      <c r="ER4" s="498">
        <f>'ข้อมูลพื้นฐาน  '!$E26</f>
        <v>0</v>
      </c>
      <c r="ES4" s="499"/>
      <c r="ET4" s="499"/>
      <c r="EU4" s="499"/>
      <c r="EV4" s="499"/>
      <c r="EW4" s="499"/>
      <c r="EX4" s="499"/>
      <c r="EY4" s="499"/>
      <c r="EZ4" s="499"/>
      <c r="FA4" s="499"/>
      <c r="FB4" s="500"/>
      <c r="FC4" s="498">
        <f>'ข้อมูลพื้นฐาน  '!$E27</f>
        <v>0</v>
      </c>
      <c r="FD4" s="499"/>
      <c r="FE4" s="499"/>
      <c r="FF4" s="499"/>
      <c r="FG4" s="499"/>
      <c r="FH4" s="499"/>
      <c r="FI4" s="499"/>
      <c r="FJ4" s="499"/>
      <c r="FK4" s="499"/>
      <c r="FL4" s="499"/>
      <c r="FM4" s="500"/>
      <c r="FN4" s="498" t="s">
        <v>165</v>
      </c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99"/>
      <c r="GB4" s="499"/>
      <c r="GC4" s="499"/>
      <c r="GD4" s="499"/>
      <c r="GE4" s="500"/>
      <c r="GF4" s="140"/>
      <c r="GG4" s="140"/>
      <c r="GH4" s="140"/>
      <c r="GI4" s="140"/>
      <c r="GJ4" s="140"/>
      <c r="GK4" s="140"/>
      <c r="GL4" s="140"/>
      <c r="GM4" s="140"/>
    </row>
    <row r="5" spans="1:195" ht="27" customHeight="1">
      <c r="A5" s="140"/>
      <c r="B5" s="594"/>
      <c r="C5" s="594"/>
      <c r="D5" s="517"/>
      <c r="E5" s="69" t="s">
        <v>76</v>
      </c>
      <c r="F5" s="69" t="s">
        <v>77</v>
      </c>
      <c r="G5" s="69" t="s">
        <v>78</v>
      </c>
      <c r="H5" s="69" t="s">
        <v>79</v>
      </c>
      <c r="I5" s="69" t="s">
        <v>80</v>
      </c>
      <c r="J5" s="69" t="s">
        <v>95</v>
      </c>
      <c r="K5" s="69" t="s">
        <v>96</v>
      </c>
      <c r="L5" s="69" t="s">
        <v>97</v>
      </c>
      <c r="M5" s="587" t="s">
        <v>166</v>
      </c>
      <c r="N5" s="523" t="s">
        <v>64</v>
      </c>
      <c r="O5" s="523" t="s">
        <v>66</v>
      </c>
      <c r="P5" s="69" t="s">
        <v>76</v>
      </c>
      <c r="Q5" s="69" t="s">
        <v>77</v>
      </c>
      <c r="R5" s="69" t="s">
        <v>78</v>
      </c>
      <c r="S5" s="69" t="s">
        <v>79</v>
      </c>
      <c r="T5" s="69" t="s">
        <v>80</v>
      </c>
      <c r="U5" s="69" t="s">
        <v>95</v>
      </c>
      <c r="V5" s="69" t="s">
        <v>96</v>
      </c>
      <c r="W5" s="69" t="s">
        <v>97</v>
      </c>
      <c r="X5" s="587" t="s">
        <v>166</v>
      </c>
      <c r="Y5" s="523" t="s">
        <v>64</v>
      </c>
      <c r="Z5" s="523" t="s">
        <v>66</v>
      </c>
      <c r="AA5" s="69" t="s">
        <v>76</v>
      </c>
      <c r="AB5" s="69" t="s">
        <v>77</v>
      </c>
      <c r="AC5" s="69" t="s">
        <v>78</v>
      </c>
      <c r="AD5" s="69" t="s">
        <v>79</v>
      </c>
      <c r="AE5" s="69" t="s">
        <v>80</v>
      </c>
      <c r="AF5" s="69" t="s">
        <v>95</v>
      </c>
      <c r="AG5" s="69" t="s">
        <v>96</v>
      </c>
      <c r="AH5" s="69" t="s">
        <v>97</v>
      </c>
      <c r="AI5" s="587" t="s">
        <v>166</v>
      </c>
      <c r="AJ5" s="523" t="s">
        <v>64</v>
      </c>
      <c r="AK5" s="523" t="s">
        <v>66</v>
      </c>
      <c r="AL5" s="69" t="s">
        <v>76</v>
      </c>
      <c r="AM5" s="69" t="s">
        <v>77</v>
      </c>
      <c r="AN5" s="69" t="s">
        <v>78</v>
      </c>
      <c r="AO5" s="69" t="s">
        <v>79</v>
      </c>
      <c r="AP5" s="69" t="s">
        <v>80</v>
      </c>
      <c r="AQ5" s="69" t="s">
        <v>95</v>
      </c>
      <c r="AR5" s="69" t="s">
        <v>96</v>
      </c>
      <c r="AS5" s="69" t="s">
        <v>97</v>
      </c>
      <c r="AT5" s="587" t="s">
        <v>166</v>
      </c>
      <c r="AU5" s="523" t="s">
        <v>64</v>
      </c>
      <c r="AV5" s="523" t="s">
        <v>66</v>
      </c>
      <c r="AW5" s="69" t="s">
        <v>76</v>
      </c>
      <c r="AX5" s="69" t="s">
        <v>77</v>
      </c>
      <c r="AY5" s="69" t="s">
        <v>78</v>
      </c>
      <c r="AZ5" s="69" t="s">
        <v>79</v>
      </c>
      <c r="BA5" s="69" t="s">
        <v>80</v>
      </c>
      <c r="BB5" s="69" t="s">
        <v>95</v>
      </c>
      <c r="BC5" s="69" t="s">
        <v>96</v>
      </c>
      <c r="BD5" s="69" t="s">
        <v>97</v>
      </c>
      <c r="BE5" s="587" t="s">
        <v>166</v>
      </c>
      <c r="BF5" s="523" t="s">
        <v>64</v>
      </c>
      <c r="BG5" s="523" t="s">
        <v>66</v>
      </c>
      <c r="BH5" s="69" t="s">
        <v>76</v>
      </c>
      <c r="BI5" s="69" t="s">
        <v>77</v>
      </c>
      <c r="BJ5" s="69" t="s">
        <v>78</v>
      </c>
      <c r="BK5" s="69" t="s">
        <v>79</v>
      </c>
      <c r="BL5" s="69" t="s">
        <v>80</v>
      </c>
      <c r="BM5" s="69" t="s">
        <v>95</v>
      </c>
      <c r="BN5" s="69" t="s">
        <v>96</v>
      </c>
      <c r="BO5" s="69" t="s">
        <v>97</v>
      </c>
      <c r="BP5" s="587" t="s">
        <v>166</v>
      </c>
      <c r="BQ5" s="523" t="s">
        <v>64</v>
      </c>
      <c r="BR5" s="523" t="s">
        <v>81</v>
      </c>
      <c r="BS5" s="69" t="s">
        <v>76</v>
      </c>
      <c r="BT5" s="69" t="s">
        <v>77</v>
      </c>
      <c r="BU5" s="69" t="s">
        <v>78</v>
      </c>
      <c r="BV5" s="69" t="s">
        <v>79</v>
      </c>
      <c r="BW5" s="69" t="s">
        <v>80</v>
      </c>
      <c r="BX5" s="69" t="s">
        <v>95</v>
      </c>
      <c r="BY5" s="69" t="s">
        <v>96</v>
      </c>
      <c r="BZ5" s="69" t="s">
        <v>97</v>
      </c>
      <c r="CA5" s="587" t="s">
        <v>166</v>
      </c>
      <c r="CB5" s="523" t="s">
        <v>64</v>
      </c>
      <c r="CC5" s="523" t="s">
        <v>66</v>
      </c>
      <c r="CD5" s="69" t="s">
        <v>76</v>
      </c>
      <c r="CE5" s="69" t="s">
        <v>77</v>
      </c>
      <c r="CF5" s="69" t="s">
        <v>78</v>
      </c>
      <c r="CG5" s="69" t="s">
        <v>79</v>
      </c>
      <c r="CH5" s="69" t="s">
        <v>80</v>
      </c>
      <c r="CI5" s="69" t="s">
        <v>95</v>
      </c>
      <c r="CJ5" s="69" t="s">
        <v>96</v>
      </c>
      <c r="CK5" s="69" t="s">
        <v>97</v>
      </c>
      <c r="CL5" s="587" t="s">
        <v>166</v>
      </c>
      <c r="CM5" s="523" t="s">
        <v>64</v>
      </c>
      <c r="CN5" s="523" t="s">
        <v>66</v>
      </c>
      <c r="CO5" s="69" t="s">
        <v>76</v>
      </c>
      <c r="CP5" s="69" t="s">
        <v>77</v>
      </c>
      <c r="CQ5" s="69" t="s">
        <v>78</v>
      </c>
      <c r="CR5" s="69" t="s">
        <v>79</v>
      </c>
      <c r="CS5" s="69" t="s">
        <v>80</v>
      </c>
      <c r="CT5" s="69" t="s">
        <v>95</v>
      </c>
      <c r="CU5" s="69" t="s">
        <v>96</v>
      </c>
      <c r="CV5" s="69" t="s">
        <v>97</v>
      </c>
      <c r="CW5" s="587" t="s">
        <v>166</v>
      </c>
      <c r="CX5" s="523" t="s">
        <v>64</v>
      </c>
      <c r="CY5" s="523" t="s">
        <v>66</v>
      </c>
      <c r="CZ5" s="69" t="s">
        <v>76</v>
      </c>
      <c r="DA5" s="69" t="s">
        <v>77</v>
      </c>
      <c r="DB5" s="69" t="s">
        <v>78</v>
      </c>
      <c r="DC5" s="69" t="s">
        <v>79</v>
      </c>
      <c r="DD5" s="69" t="s">
        <v>80</v>
      </c>
      <c r="DE5" s="69" t="s">
        <v>95</v>
      </c>
      <c r="DF5" s="69" t="s">
        <v>96</v>
      </c>
      <c r="DG5" s="69" t="s">
        <v>97</v>
      </c>
      <c r="DH5" s="587" t="s">
        <v>166</v>
      </c>
      <c r="DI5" s="523" t="s">
        <v>64</v>
      </c>
      <c r="DJ5" s="523" t="s">
        <v>66</v>
      </c>
      <c r="DK5" s="69" t="s">
        <v>76</v>
      </c>
      <c r="DL5" s="69" t="s">
        <v>77</v>
      </c>
      <c r="DM5" s="69" t="s">
        <v>78</v>
      </c>
      <c r="DN5" s="69" t="s">
        <v>79</v>
      </c>
      <c r="DO5" s="69" t="s">
        <v>80</v>
      </c>
      <c r="DP5" s="69" t="s">
        <v>95</v>
      </c>
      <c r="DQ5" s="69" t="s">
        <v>96</v>
      </c>
      <c r="DR5" s="69" t="s">
        <v>97</v>
      </c>
      <c r="DS5" s="587" t="s">
        <v>166</v>
      </c>
      <c r="DT5" s="523" t="s">
        <v>64</v>
      </c>
      <c r="DU5" s="523" t="s">
        <v>66</v>
      </c>
      <c r="DV5" s="69" t="s">
        <v>76</v>
      </c>
      <c r="DW5" s="69" t="s">
        <v>77</v>
      </c>
      <c r="DX5" s="69" t="s">
        <v>78</v>
      </c>
      <c r="DY5" s="69" t="s">
        <v>79</v>
      </c>
      <c r="DZ5" s="69" t="s">
        <v>80</v>
      </c>
      <c r="EA5" s="69" t="s">
        <v>95</v>
      </c>
      <c r="EB5" s="69" t="s">
        <v>96</v>
      </c>
      <c r="EC5" s="69" t="s">
        <v>97</v>
      </c>
      <c r="ED5" s="587" t="s">
        <v>166</v>
      </c>
      <c r="EE5" s="523" t="s">
        <v>64</v>
      </c>
      <c r="EF5" s="523" t="s">
        <v>66</v>
      </c>
      <c r="EG5" s="69" t="s">
        <v>76</v>
      </c>
      <c r="EH5" s="69" t="s">
        <v>77</v>
      </c>
      <c r="EI5" s="69" t="s">
        <v>78</v>
      </c>
      <c r="EJ5" s="69" t="s">
        <v>79</v>
      </c>
      <c r="EK5" s="69" t="s">
        <v>80</v>
      </c>
      <c r="EL5" s="69" t="s">
        <v>95</v>
      </c>
      <c r="EM5" s="69" t="s">
        <v>96</v>
      </c>
      <c r="EN5" s="69" t="s">
        <v>97</v>
      </c>
      <c r="EO5" s="587" t="s">
        <v>166</v>
      </c>
      <c r="EP5" s="523" t="s">
        <v>64</v>
      </c>
      <c r="EQ5" s="523" t="s">
        <v>66</v>
      </c>
      <c r="ER5" s="69" t="s">
        <v>76</v>
      </c>
      <c r="ES5" s="69" t="s">
        <v>77</v>
      </c>
      <c r="ET5" s="69" t="s">
        <v>78</v>
      </c>
      <c r="EU5" s="69" t="s">
        <v>79</v>
      </c>
      <c r="EV5" s="69" t="s">
        <v>80</v>
      </c>
      <c r="EW5" s="69" t="s">
        <v>95</v>
      </c>
      <c r="EX5" s="69" t="s">
        <v>96</v>
      </c>
      <c r="EY5" s="69" t="s">
        <v>97</v>
      </c>
      <c r="EZ5" s="587" t="s">
        <v>166</v>
      </c>
      <c r="FA5" s="523" t="s">
        <v>64</v>
      </c>
      <c r="FB5" s="523" t="s">
        <v>66</v>
      </c>
      <c r="FC5" s="69" t="s">
        <v>76</v>
      </c>
      <c r="FD5" s="69" t="s">
        <v>77</v>
      </c>
      <c r="FE5" s="69" t="s">
        <v>78</v>
      </c>
      <c r="FF5" s="69" t="s">
        <v>79</v>
      </c>
      <c r="FG5" s="69" t="s">
        <v>80</v>
      </c>
      <c r="FH5" s="69" t="s">
        <v>95</v>
      </c>
      <c r="FI5" s="69" t="s">
        <v>96</v>
      </c>
      <c r="FJ5" s="69" t="s">
        <v>97</v>
      </c>
      <c r="FK5" s="587" t="s">
        <v>166</v>
      </c>
      <c r="FL5" s="523" t="s">
        <v>64</v>
      </c>
      <c r="FM5" s="523" t="s">
        <v>66</v>
      </c>
      <c r="FN5" s="596" t="s">
        <v>76</v>
      </c>
      <c r="FO5" s="597"/>
      <c r="FP5" s="596" t="s">
        <v>77</v>
      </c>
      <c r="FQ5" s="597"/>
      <c r="FR5" s="596" t="s">
        <v>78</v>
      </c>
      <c r="FS5" s="597"/>
      <c r="FT5" s="596" t="s">
        <v>79</v>
      </c>
      <c r="FU5" s="597" t="s">
        <v>64</v>
      </c>
      <c r="FV5" s="596" t="s">
        <v>80</v>
      </c>
      <c r="FW5" s="597" t="s">
        <v>64</v>
      </c>
      <c r="FX5" s="596" t="s">
        <v>95</v>
      </c>
      <c r="FY5" s="597" t="s">
        <v>64</v>
      </c>
      <c r="FZ5" s="596" t="s">
        <v>96</v>
      </c>
      <c r="GA5" s="597" t="s">
        <v>64</v>
      </c>
      <c r="GB5" s="596" t="s">
        <v>97</v>
      </c>
      <c r="GC5" s="597" t="s">
        <v>64</v>
      </c>
      <c r="GD5" s="587" t="s">
        <v>416</v>
      </c>
      <c r="GE5" s="587" t="s">
        <v>66</v>
      </c>
      <c r="GF5" s="140"/>
      <c r="GG5" s="140"/>
      <c r="GH5" s="140"/>
      <c r="GI5" s="140"/>
      <c r="GJ5" s="140"/>
      <c r="GK5" s="140"/>
      <c r="GL5" s="140"/>
      <c r="GM5" s="140"/>
    </row>
    <row r="6" spans="1:195" ht="26.25" customHeight="1" thickBot="1">
      <c r="A6" s="140"/>
      <c r="B6" s="595"/>
      <c r="C6" s="595"/>
      <c r="D6" s="158" t="s">
        <v>25</v>
      </c>
      <c r="E6" s="159">
        <f>'06'!D5</f>
        <v>10</v>
      </c>
      <c r="F6" s="159">
        <f>'06'!E5</f>
        <v>10</v>
      </c>
      <c r="G6" s="159">
        <f>'06'!F5</f>
        <v>10</v>
      </c>
      <c r="H6" s="159">
        <f>'06'!G5</f>
        <v>10</v>
      </c>
      <c r="I6" s="159">
        <f>'06'!H5</f>
        <v>10</v>
      </c>
      <c r="J6" s="159">
        <f>'06'!I5</f>
        <v>10</v>
      </c>
      <c r="K6" s="159">
        <f>'06'!J5</f>
        <v>10</v>
      </c>
      <c r="L6" s="159">
        <f>'06'!K5</f>
        <v>10</v>
      </c>
      <c r="M6" s="588"/>
      <c r="N6" s="589"/>
      <c r="O6" s="589"/>
      <c r="P6" s="159">
        <f>'06'!O5</f>
        <v>10</v>
      </c>
      <c r="Q6" s="159">
        <f>'06'!P5</f>
        <v>10</v>
      </c>
      <c r="R6" s="159">
        <f>'06'!Q5</f>
        <v>10</v>
      </c>
      <c r="S6" s="159">
        <f>'06'!R5</f>
        <v>10</v>
      </c>
      <c r="T6" s="159">
        <f>'06'!S5</f>
        <v>10</v>
      </c>
      <c r="U6" s="159">
        <f>'06'!T5</f>
        <v>10</v>
      </c>
      <c r="V6" s="159">
        <f>'06'!U5</f>
        <v>10</v>
      </c>
      <c r="W6" s="159">
        <f>'06'!V5</f>
        <v>10</v>
      </c>
      <c r="X6" s="588"/>
      <c r="Y6" s="589"/>
      <c r="Z6" s="589"/>
      <c r="AA6" s="159">
        <f>'06'!Z5</f>
        <v>10</v>
      </c>
      <c r="AB6" s="159">
        <f>'06'!AA5</f>
        <v>10</v>
      </c>
      <c r="AC6" s="159">
        <f>'06'!AB5</f>
        <v>10</v>
      </c>
      <c r="AD6" s="159">
        <f>'06'!AC5</f>
        <v>10</v>
      </c>
      <c r="AE6" s="159">
        <f>'06'!AD5</f>
        <v>10</v>
      </c>
      <c r="AF6" s="159">
        <f>'06'!AE5</f>
        <v>10</v>
      </c>
      <c r="AG6" s="159">
        <f>'06'!AF5</f>
        <v>10</v>
      </c>
      <c r="AH6" s="159">
        <f>'06'!AG5</f>
        <v>10</v>
      </c>
      <c r="AI6" s="588"/>
      <c r="AJ6" s="589"/>
      <c r="AK6" s="589"/>
      <c r="AL6" s="159">
        <f>'06'!AK5</f>
        <v>10</v>
      </c>
      <c r="AM6" s="159">
        <f>'06'!AL5</f>
        <v>10</v>
      </c>
      <c r="AN6" s="159">
        <f>'06'!AM5</f>
        <v>10</v>
      </c>
      <c r="AO6" s="159">
        <f>'06'!AN5</f>
        <v>10</v>
      </c>
      <c r="AP6" s="159">
        <f>'06'!AO5</f>
        <v>10</v>
      </c>
      <c r="AQ6" s="159">
        <f>'06'!AP5</f>
        <v>10</v>
      </c>
      <c r="AR6" s="159">
        <f>'06'!AQ5</f>
        <v>10</v>
      </c>
      <c r="AS6" s="159">
        <f>'06'!AR5</f>
        <v>10</v>
      </c>
      <c r="AT6" s="588"/>
      <c r="AU6" s="589"/>
      <c r="AV6" s="589"/>
      <c r="AW6" s="159">
        <f>'06'!AV5</f>
        <v>10</v>
      </c>
      <c r="AX6" s="159">
        <f>'06'!AW5</f>
        <v>10</v>
      </c>
      <c r="AY6" s="159">
        <f>'06'!AX5</f>
        <v>10</v>
      </c>
      <c r="AZ6" s="159">
        <f>'06'!AY5</f>
        <v>10</v>
      </c>
      <c r="BA6" s="159">
        <f>'06'!AZ5</f>
        <v>10</v>
      </c>
      <c r="BB6" s="159">
        <f>'06'!BA5</f>
        <v>10</v>
      </c>
      <c r="BC6" s="159">
        <f>'06'!BB5</f>
        <v>10</v>
      </c>
      <c r="BD6" s="159">
        <f>'06'!BC5</f>
        <v>10</v>
      </c>
      <c r="BE6" s="588"/>
      <c r="BF6" s="589"/>
      <c r="BG6" s="589"/>
      <c r="BH6" s="159">
        <f>'06'!BG5</f>
        <v>10</v>
      </c>
      <c r="BI6" s="159">
        <f>'06'!BH5</f>
        <v>10</v>
      </c>
      <c r="BJ6" s="159">
        <f>'06'!BI5</f>
        <v>10</v>
      </c>
      <c r="BK6" s="159">
        <f>'06'!BJ5</f>
        <v>10</v>
      </c>
      <c r="BL6" s="159">
        <f>'06'!BK5</f>
        <v>10</v>
      </c>
      <c r="BM6" s="159">
        <f>'06'!BL5</f>
        <v>10</v>
      </c>
      <c r="BN6" s="159">
        <f>'06'!BM5</f>
        <v>10</v>
      </c>
      <c r="BO6" s="159">
        <f>'06'!BN5</f>
        <v>10</v>
      </c>
      <c r="BP6" s="588"/>
      <c r="BQ6" s="589"/>
      <c r="BR6" s="589"/>
      <c r="BS6" s="159">
        <f>'06'!BR5</f>
        <v>10</v>
      </c>
      <c r="BT6" s="159">
        <f>'06'!BS5</f>
        <v>10</v>
      </c>
      <c r="BU6" s="159">
        <f>'06'!BT5</f>
        <v>10</v>
      </c>
      <c r="BV6" s="159">
        <f>'06'!BU5</f>
        <v>10</v>
      </c>
      <c r="BW6" s="159">
        <f>'06'!BV5</f>
        <v>10</v>
      </c>
      <c r="BX6" s="159">
        <f>'06'!BW5</f>
        <v>10</v>
      </c>
      <c r="BY6" s="159">
        <f>'06'!BX5</f>
        <v>10</v>
      </c>
      <c r="BZ6" s="159">
        <f>'06'!BY5</f>
        <v>10</v>
      </c>
      <c r="CA6" s="588"/>
      <c r="CB6" s="589"/>
      <c r="CC6" s="589"/>
      <c r="CD6" s="159">
        <f>'06'!CC5</f>
        <v>10</v>
      </c>
      <c r="CE6" s="159">
        <f>'06'!CD5</f>
        <v>10</v>
      </c>
      <c r="CF6" s="159">
        <f>'06'!CE5</f>
        <v>10</v>
      </c>
      <c r="CG6" s="159">
        <f>'06'!CF5</f>
        <v>10</v>
      </c>
      <c r="CH6" s="159">
        <f>'06'!CG5</f>
        <v>10</v>
      </c>
      <c r="CI6" s="159">
        <f>'06'!CH5</f>
        <v>10</v>
      </c>
      <c r="CJ6" s="159">
        <f>'06'!CI5</f>
        <v>10</v>
      </c>
      <c r="CK6" s="159">
        <f>'06'!CJ5</f>
        <v>10</v>
      </c>
      <c r="CL6" s="588"/>
      <c r="CM6" s="589"/>
      <c r="CN6" s="589"/>
      <c r="CO6" s="159">
        <f>'06'!CN5</f>
        <v>10</v>
      </c>
      <c r="CP6" s="159">
        <f>'06'!CO5</f>
        <v>10</v>
      </c>
      <c r="CQ6" s="159">
        <f>'06'!CP5</f>
        <v>10</v>
      </c>
      <c r="CR6" s="159">
        <f>'06'!CQ5</f>
        <v>10</v>
      </c>
      <c r="CS6" s="159">
        <f>'06'!CR5</f>
        <v>10</v>
      </c>
      <c r="CT6" s="159">
        <f>'06'!CS5</f>
        <v>10</v>
      </c>
      <c r="CU6" s="159">
        <f>'06'!CT5</f>
        <v>10</v>
      </c>
      <c r="CV6" s="159">
        <f>'06'!CU5</f>
        <v>10</v>
      </c>
      <c r="CW6" s="588"/>
      <c r="CX6" s="589"/>
      <c r="CY6" s="589"/>
      <c r="CZ6" s="159">
        <f>'06'!CY5</f>
        <v>10</v>
      </c>
      <c r="DA6" s="159">
        <f>'06'!CZ5</f>
        <v>10</v>
      </c>
      <c r="DB6" s="159">
        <f>'06'!DA5</f>
        <v>10</v>
      </c>
      <c r="DC6" s="159">
        <f>'06'!DB5</f>
        <v>10</v>
      </c>
      <c r="DD6" s="159">
        <f>'06'!DC5</f>
        <v>10</v>
      </c>
      <c r="DE6" s="159">
        <f>'06'!DD5</f>
        <v>10</v>
      </c>
      <c r="DF6" s="159">
        <f>'06'!DE5</f>
        <v>10</v>
      </c>
      <c r="DG6" s="159">
        <f>'06'!DF5</f>
        <v>10</v>
      </c>
      <c r="DH6" s="588"/>
      <c r="DI6" s="589"/>
      <c r="DJ6" s="589"/>
      <c r="DK6" s="159">
        <f>'06'!DJ5</f>
        <v>10</v>
      </c>
      <c r="DL6" s="159">
        <f>'06'!DK5</f>
        <v>10</v>
      </c>
      <c r="DM6" s="159">
        <f>'06'!DL5</f>
        <v>10</v>
      </c>
      <c r="DN6" s="159">
        <f>'06'!DM5</f>
        <v>10</v>
      </c>
      <c r="DO6" s="159">
        <f>'06'!DN5</f>
        <v>10</v>
      </c>
      <c r="DP6" s="159">
        <f>'06'!DO5</f>
        <v>10</v>
      </c>
      <c r="DQ6" s="159">
        <f>'06'!DP5</f>
        <v>10</v>
      </c>
      <c r="DR6" s="159">
        <f>'06'!DQ5</f>
        <v>10</v>
      </c>
      <c r="DS6" s="588"/>
      <c r="DT6" s="589"/>
      <c r="DU6" s="589"/>
      <c r="DV6" s="159">
        <f>'06'!DU5</f>
        <v>10</v>
      </c>
      <c r="DW6" s="159">
        <f>'06'!DV5</f>
        <v>10</v>
      </c>
      <c r="DX6" s="159">
        <f>'06'!DW5</f>
        <v>10</v>
      </c>
      <c r="DY6" s="159">
        <f>'06'!DX5</f>
        <v>10</v>
      </c>
      <c r="DZ6" s="159">
        <f>'06'!DY5</f>
        <v>10</v>
      </c>
      <c r="EA6" s="159">
        <f>'06'!DZ5</f>
        <v>10</v>
      </c>
      <c r="EB6" s="159">
        <f>'06'!EA5</f>
        <v>10</v>
      </c>
      <c r="EC6" s="159">
        <f>'06'!EB5</f>
        <v>10</v>
      </c>
      <c r="ED6" s="588"/>
      <c r="EE6" s="589"/>
      <c r="EF6" s="589"/>
      <c r="EG6" s="159">
        <f>'06'!EF5</f>
        <v>10</v>
      </c>
      <c r="EH6" s="159">
        <f>'06'!EG5</f>
        <v>10</v>
      </c>
      <c r="EI6" s="159">
        <f>'06'!EH5</f>
        <v>10</v>
      </c>
      <c r="EJ6" s="159">
        <f>'06'!EI5</f>
        <v>10</v>
      </c>
      <c r="EK6" s="159">
        <f>'06'!EJ5</f>
        <v>10</v>
      </c>
      <c r="EL6" s="159">
        <f>'06'!EK5</f>
        <v>10</v>
      </c>
      <c r="EM6" s="159">
        <f>'06'!EL5</f>
        <v>10</v>
      </c>
      <c r="EN6" s="159">
        <f>'06'!EM5</f>
        <v>10</v>
      </c>
      <c r="EO6" s="588"/>
      <c r="EP6" s="589"/>
      <c r="EQ6" s="589"/>
      <c r="ER6" s="159" t="str">
        <f>'06'!EQ5</f>
        <v/>
      </c>
      <c r="ES6" s="159" t="str">
        <f>'06'!ER5</f>
        <v/>
      </c>
      <c r="ET6" s="159" t="str">
        <f>'06'!ES5</f>
        <v/>
      </c>
      <c r="EU6" s="159" t="str">
        <f>'06'!ET5</f>
        <v/>
      </c>
      <c r="EV6" s="159" t="str">
        <f>'06'!EU5</f>
        <v/>
      </c>
      <c r="EW6" s="159" t="str">
        <f>'06'!EV5</f>
        <v/>
      </c>
      <c r="EX6" s="159" t="str">
        <f>'06'!EW5</f>
        <v/>
      </c>
      <c r="EY6" s="159" t="str">
        <f>'06'!EX5</f>
        <v/>
      </c>
      <c r="EZ6" s="588"/>
      <c r="FA6" s="589"/>
      <c r="FB6" s="589"/>
      <c r="FC6" s="159" t="str">
        <f>'06'!FB5</f>
        <v/>
      </c>
      <c r="FD6" s="159" t="str">
        <f>'06'!FC5</f>
        <v/>
      </c>
      <c r="FE6" s="159" t="str">
        <f>'06'!FD5</f>
        <v/>
      </c>
      <c r="FF6" s="159" t="str">
        <f>'06'!FE5</f>
        <v/>
      </c>
      <c r="FG6" s="159" t="str">
        <f>'06'!FF5</f>
        <v/>
      </c>
      <c r="FH6" s="159" t="str">
        <f>'06'!FG5</f>
        <v/>
      </c>
      <c r="FI6" s="159" t="str">
        <f>'06'!FH5</f>
        <v/>
      </c>
      <c r="FJ6" s="159" t="str">
        <f>'06'!FI5</f>
        <v/>
      </c>
      <c r="FK6" s="588"/>
      <c r="FL6" s="589"/>
      <c r="FM6" s="589"/>
      <c r="FN6" s="160">
        <v>100</v>
      </c>
      <c r="FO6" s="160" t="s">
        <v>64</v>
      </c>
      <c r="FP6" s="160">
        <v>100</v>
      </c>
      <c r="FQ6" s="160" t="s">
        <v>64</v>
      </c>
      <c r="FR6" s="160">
        <v>100</v>
      </c>
      <c r="FS6" s="160" t="s">
        <v>64</v>
      </c>
      <c r="FT6" s="160">
        <v>100</v>
      </c>
      <c r="FU6" s="160" t="s">
        <v>64</v>
      </c>
      <c r="FV6" s="160">
        <v>100</v>
      </c>
      <c r="FW6" s="160" t="s">
        <v>64</v>
      </c>
      <c r="FX6" s="160">
        <v>100</v>
      </c>
      <c r="FY6" s="160" t="s">
        <v>64</v>
      </c>
      <c r="FZ6" s="160">
        <v>100</v>
      </c>
      <c r="GA6" s="160" t="s">
        <v>64</v>
      </c>
      <c r="GB6" s="160">
        <v>100</v>
      </c>
      <c r="GC6" s="160" t="s">
        <v>64</v>
      </c>
      <c r="GD6" s="588"/>
      <c r="GE6" s="588"/>
      <c r="GF6" s="140"/>
      <c r="GG6" s="140"/>
      <c r="GH6" s="140"/>
      <c r="GI6" s="140"/>
      <c r="GJ6" s="140"/>
      <c r="GK6" s="140"/>
      <c r="GL6" s="140"/>
      <c r="GM6" s="140"/>
    </row>
    <row r="7" spans="1:195" s="26" customFormat="1" ht="15.95" customHeight="1">
      <c r="A7" s="141"/>
      <c r="B7" s="52">
        <v>1</v>
      </c>
      <c r="C7" s="23">
        <f>IF(คะแนนสอบ!C6="","",คะแนนสอบ!C6)</f>
        <v>2375</v>
      </c>
      <c r="D7" s="38" t="str">
        <f>IF(คะแนนสอบ!D6="","",คะแนนสอบ!D6)</f>
        <v>เด็กชายณัฐชนน  รอบรู้</v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4"/>
      <c r="GG7" s="141"/>
      <c r="GH7" s="141"/>
      <c r="GI7" s="141"/>
      <c r="GJ7" s="141"/>
      <c r="GK7" s="141"/>
      <c r="GL7" s="141"/>
      <c r="GM7" s="141"/>
    </row>
    <row r="8" spans="1:195" s="26" customFormat="1" ht="15.95" customHeight="1">
      <c r="A8" s="141"/>
      <c r="B8" s="51">
        <v>2</v>
      </c>
      <c r="C8" s="23">
        <f>IF(คะแนนสอบ!C7="","",คะแนนสอบ!C7)</f>
        <v>2376</v>
      </c>
      <c r="D8" s="38" t="str">
        <f>IF(คะแนนสอบ!D7="","",คะแนนสอบ!D7)</f>
        <v>เด็กชายฐิติภัทร  สุภะผล</v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4"/>
      <c r="GG8" s="141"/>
      <c r="GH8" s="141"/>
      <c r="GI8" s="141"/>
      <c r="GJ8" s="141"/>
      <c r="GK8" s="141"/>
      <c r="GL8" s="141"/>
      <c r="GM8" s="141"/>
    </row>
    <row r="9" spans="1:195" s="26" customFormat="1" ht="15.95" customHeight="1">
      <c r="A9" s="141"/>
      <c r="B9" s="51">
        <v>3</v>
      </c>
      <c r="C9" s="23">
        <f>IF(คะแนนสอบ!C8="","",คะแนนสอบ!C8)</f>
        <v>2377</v>
      </c>
      <c r="D9" s="38" t="str">
        <f>IF(คะแนนสอบ!D8="","",คะแนนสอบ!D8)</f>
        <v>เด็กชายเอกภพ  งานสลุง</v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4"/>
      <c r="GG9" s="141"/>
      <c r="GH9" s="141"/>
      <c r="GI9" s="141"/>
      <c r="GJ9" s="141"/>
      <c r="GK9" s="141"/>
      <c r="GL9" s="141"/>
      <c r="GM9" s="141"/>
    </row>
    <row r="10" spans="1:195" s="26" customFormat="1" ht="15.95" customHeight="1">
      <c r="A10" s="141"/>
      <c r="B10" s="51">
        <v>4</v>
      </c>
      <c r="C10" s="23">
        <f>IF(คะแนนสอบ!C9="","",คะแนนสอบ!C9)</f>
        <v>2378</v>
      </c>
      <c r="D10" s="38" t="str">
        <f>IF(คะแนนสอบ!D9="","",คะแนนสอบ!D9)</f>
        <v>เด็กชายธนกฤติ  อินวกูล</v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4"/>
      <c r="GG10" s="141"/>
      <c r="GH10" s="141"/>
      <c r="GI10" s="141"/>
      <c r="GJ10" s="141"/>
      <c r="GK10" s="141"/>
      <c r="GL10" s="141"/>
      <c r="GM10" s="141"/>
    </row>
    <row r="11" spans="1:195" s="26" customFormat="1" ht="15.95" customHeight="1">
      <c r="A11" s="141"/>
      <c r="B11" s="51">
        <v>5</v>
      </c>
      <c r="C11" s="23">
        <f>IF(คะแนนสอบ!C10="","",คะแนนสอบ!C10)</f>
        <v>2379</v>
      </c>
      <c r="D11" s="38" t="str">
        <f>IF(คะแนนสอบ!D10="","",คะแนนสอบ!D10)</f>
        <v>เด็กชายปภาวิน  มังคะลา</v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4"/>
      <c r="GG11" s="141"/>
      <c r="GH11" s="141"/>
      <c r="GI11" s="141"/>
      <c r="GJ11" s="141"/>
      <c r="GK11" s="141"/>
      <c r="GL11" s="141"/>
      <c r="GM11" s="141"/>
    </row>
    <row r="12" spans="1:195" s="26" customFormat="1" ht="15.95" customHeight="1">
      <c r="A12" s="141"/>
      <c r="B12" s="51">
        <v>6</v>
      </c>
      <c r="C12" s="23">
        <f>IF(คะแนนสอบ!C11="","",คะแนนสอบ!C11)</f>
        <v>2380</v>
      </c>
      <c r="D12" s="38" t="str">
        <f>IF(คะแนนสอบ!D11="","",คะแนนสอบ!D11)</f>
        <v>เด็กชายธนกฤต  แย้มพรม</v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4"/>
      <c r="GG12" s="141"/>
      <c r="GH12" s="141"/>
      <c r="GI12" s="141"/>
      <c r="GJ12" s="141"/>
      <c r="GK12" s="141"/>
      <c r="GL12" s="141"/>
      <c r="GM12" s="141"/>
    </row>
    <row r="13" spans="1:195" s="26" customFormat="1" ht="15.95" customHeight="1">
      <c r="A13" s="141"/>
      <c r="B13" s="51">
        <v>7</v>
      </c>
      <c r="C13" s="23">
        <f>IF(คะแนนสอบ!C12="","",คะแนนสอบ!C12)</f>
        <v>2381</v>
      </c>
      <c r="D13" s="38" t="str">
        <f>IF(คะแนนสอบ!D12="","",คะแนนสอบ!D12)</f>
        <v>เด็กชายอัศวิน  พูลพร</v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4"/>
      <c r="GG13" s="141"/>
      <c r="GH13" s="141"/>
      <c r="GI13" s="141"/>
      <c r="GJ13" s="141"/>
      <c r="GK13" s="141"/>
      <c r="GL13" s="141"/>
      <c r="GM13" s="141"/>
    </row>
    <row r="14" spans="1:195" s="26" customFormat="1" ht="15.95" customHeight="1">
      <c r="A14" s="141"/>
      <c r="B14" s="51">
        <v>8</v>
      </c>
      <c r="C14" s="23">
        <f>IF(คะแนนสอบ!C13="","",คะแนนสอบ!C13)</f>
        <v>2382</v>
      </c>
      <c r="D14" s="38" t="str">
        <f>IF(คะแนนสอบ!D13="","",คะแนนสอบ!D13)</f>
        <v>เด็กหญิงจารุพิชญา  ธัญญเจริญ</v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4"/>
      <c r="GG14" s="141"/>
      <c r="GH14" s="141"/>
      <c r="GI14" s="141"/>
      <c r="GJ14" s="141"/>
      <c r="GK14" s="141"/>
      <c r="GL14" s="141"/>
      <c r="GM14" s="141"/>
    </row>
    <row r="15" spans="1:195" s="26" customFormat="1" ht="15.95" customHeight="1">
      <c r="A15" s="141"/>
      <c r="B15" s="51">
        <v>9</v>
      </c>
      <c r="C15" s="23">
        <f>IF(คะแนนสอบ!C14="","",คะแนนสอบ!C14)</f>
        <v>2383</v>
      </c>
      <c r="D15" s="38" t="str">
        <f>IF(คะแนนสอบ!D14="","",คะแนนสอบ!D14)</f>
        <v>เด็กหญิงนันท์นภัส  เจียมพัว</v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4"/>
      <c r="GG15" s="141"/>
      <c r="GH15" s="141"/>
      <c r="GI15" s="141"/>
      <c r="GJ15" s="141"/>
      <c r="GK15" s="141"/>
      <c r="GL15" s="141"/>
      <c r="GM15" s="141"/>
    </row>
    <row r="16" spans="1:195" s="26" customFormat="1" ht="15.95" customHeight="1">
      <c r="A16" s="141"/>
      <c r="B16" s="51">
        <v>10</v>
      </c>
      <c r="C16" s="23">
        <f>IF(คะแนนสอบ!C15="","",คะแนนสอบ!C15)</f>
        <v>2384</v>
      </c>
      <c r="D16" s="38" t="str">
        <f>IF(คะแนนสอบ!D15="","",คะแนนสอบ!D15)</f>
        <v>เด็กหญิงปภาดา  แก่นมั่น</v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4"/>
      <c r="GG16" s="141"/>
      <c r="GH16" s="141"/>
      <c r="GI16" s="141"/>
      <c r="GJ16" s="141"/>
      <c r="GK16" s="141"/>
      <c r="GL16" s="141"/>
      <c r="GM16" s="141"/>
    </row>
    <row r="17" spans="1:195" s="26" customFormat="1" ht="15.95" customHeight="1">
      <c r="A17" s="141"/>
      <c r="B17" s="51">
        <v>11</v>
      </c>
      <c r="C17" s="23">
        <f>IF(คะแนนสอบ!C16="","",คะแนนสอบ!C16)</f>
        <v>2385</v>
      </c>
      <c r="D17" s="38" t="str">
        <f>IF(คะแนนสอบ!D16="","",คะแนนสอบ!D16)</f>
        <v>เด็กหญิงกชพร  กล้อยกลิ้ง</v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4"/>
      <c r="GG17" s="141"/>
      <c r="GH17" s="141"/>
      <c r="GI17" s="141"/>
      <c r="GJ17" s="141"/>
      <c r="GK17" s="141"/>
      <c r="GL17" s="141"/>
      <c r="GM17" s="141"/>
    </row>
    <row r="18" spans="1:195" s="26" customFormat="1" ht="15.95" customHeight="1">
      <c r="A18" s="141"/>
      <c r="B18" s="51">
        <v>12</v>
      </c>
      <c r="C18" s="23">
        <f>IF(คะแนนสอบ!C17="","",คะแนนสอบ!C17)</f>
        <v>2386</v>
      </c>
      <c r="D18" s="38" t="str">
        <f>IF(คะแนนสอบ!D17="","",คะแนนสอบ!D17)</f>
        <v>เด็กหญิงณัฏฐธิดา  วุฒิชัยรังสรรค์</v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4"/>
      <c r="GG18" s="141"/>
      <c r="GH18" s="141"/>
      <c r="GI18" s="141"/>
      <c r="GJ18" s="141"/>
      <c r="GK18" s="141"/>
      <c r="GL18" s="141"/>
      <c r="GM18" s="141"/>
    </row>
    <row r="19" spans="1:195" s="26" customFormat="1" ht="15.95" customHeight="1">
      <c r="A19" s="141"/>
      <c r="B19" s="51">
        <v>13</v>
      </c>
      <c r="C19" s="23">
        <f>IF(คะแนนสอบ!C18="","",คะแนนสอบ!C18)</f>
        <v>2387</v>
      </c>
      <c r="D19" s="38" t="str">
        <f>IF(คะแนนสอบ!D18="","",คะแนนสอบ!D18)</f>
        <v>เด็กหญิงกมลธิดา  แท่งทอง</v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4"/>
      <c r="GG19" s="141"/>
      <c r="GH19" s="141"/>
      <c r="GI19" s="141"/>
      <c r="GJ19" s="141"/>
      <c r="GK19" s="141"/>
      <c r="GL19" s="141"/>
      <c r="GM19" s="141"/>
    </row>
    <row r="20" spans="1:195" s="26" customFormat="1" ht="15.95" customHeight="1">
      <c r="A20" s="141"/>
      <c r="B20" s="51">
        <v>14</v>
      </c>
      <c r="C20" s="23">
        <f>IF(คะแนนสอบ!C19="","",คะแนนสอบ!C19)</f>
        <v>2426</v>
      </c>
      <c r="D20" s="38" t="str">
        <f>IF(คะแนนสอบ!D19="","",คะแนนสอบ!D19)</f>
        <v>เด็กชายธีรดล  กรานวงษ์</v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4"/>
      <c r="GG20" s="141"/>
      <c r="GH20" s="141"/>
      <c r="GI20" s="141"/>
      <c r="GJ20" s="141"/>
      <c r="GK20" s="141"/>
      <c r="GL20" s="141"/>
      <c r="GM20" s="141"/>
    </row>
    <row r="21" spans="1:195" s="26" customFormat="1" ht="15.95" customHeight="1">
      <c r="A21" s="141"/>
      <c r="B21" s="51">
        <v>15</v>
      </c>
      <c r="C21" s="23">
        <f>IF(คะแนนสอบ!C20="","",คะแนนสอบ!C20)</f>
        <v>2427</v>
      </c>
      <c r="D21" s="38" t="str">
        <f>IF(คะแนนสอบ!D20="","",คะแนนสอบ!D20)</f>
        <v>เด็กชายเอกรัตน์  ศุกประเสริฐ</v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4"/>
      <c r="GG21" s="141"/>
      <c r="GH21" s="141"/>
      <c r="GI21" s="141"/>
      <c r="GJ21" s="141"/>
      <c r="GK21" s="141"/>
      <c r="GL21" s="141"/>
      <c r="GM21" s="141"/>
    </row>
    <row r="22" spans="1:195" s="26" customFormat="1" ht="15.95" customHeight="1">
      <c r="A22" s="141"/>
      <c r="B22" s="51">
        <v>16</v>
      </c>
      <c r="C22" s="23">
        <f>IF(คะแนนสอบ!C21="","",คะแนนสอบ!C21)</f>
        <v>2428</v>
      </c>
      <c r="D22" s="38" t="str">
        <f>IF(คะแนนสอบ!D21="","",คะแนนสอบ!D21)</f>
        <v>เด็กชายจารุวัฒน์  จั่นหนู</v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4"/>
      <c r="GG22" s="141"/>
      <c r="GH22" s="141"/>
      <c r="GI22" s="141"/>
      <c r="GJ22" s="141"/>
      <c r="GK22" s="141"/>
      <c r="GL22" s="141"/>
      <c r="GM22" s="141"/>
    </row>
    <row r="23" spans="1:195" s="26" customFormat="1" ht="15.95" customHeight="1">
      <c r="A23" s="141"/>
      <c r="B23" s="51">
        <v>17</v>
      </c>
      <c r="C23" s="23">
        <f>IF(คะแนนสอบ!C22="","",คะแนนสอบ!C22)</f>
        <v>2484</v>
      </c>
      <c r="D23" s="38" t="str">
        <f>IF(คะแนนสอบ!D22="","",คะแนนสอบ!D22)</f>
        <v>เด็กหญิงกวิสรา  ยอดย้อย</v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4"/>
      <c r="GG23" s="141"/>
      <c r="GH23" s="141"/>
      <c r="GI23" s="141"/>
      <c r="GJ23" s="141"/>
      <c r="GK23" s="141"/>
      <c r="GL23" s="141"/>
      <c r="GM23" s="141"/>
    </row>
    <row r="24" spans="1:195" s="26" customFormat="1" ht="15.95" customHeight="1">
      <c r="A24" s="141"/>
      <c r="B24" s="51">
        <v>18</v>
      </c>
      <c r="C24" s="23">
        <f>IF(คะแนนสอบ!C23="","",คะแนนสอบ!C23)</f>
        <v>2485</v>
      </c>
      <c r="D24" s="38" t="str">
        <f>IF(คะแนนสอบ!D23="","",คะแนนสอบ!D23)</f>
        <v>เด็กชายกิตติคุณ  สิทธิกูล</v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4"/>
      <c r="GG24" s="141"/>
      <c r="GH24" s="141"/>
      <c r="GI24" s="141"/>
      <c r="GJ24" s="141"/>
      <c r="GK24" s="141"/>
      <c r="GL24" s="141"/>
      <c r="GM24" s="141"/>
    </row>
    <row r="25" spans="1:195" s="26" customFormat="1" ht="15.95" customHeight="1">
      <c r="A25" s="141"/>
      <c r="B25" s="51">
        <v>19</v>
      </c>
      <c r="C25" s="23">
        <f>IF(คะแนนสอบ!C24="","",คะแนนสอบ!C24)</f>
        <v>2486</v>
      </c>
      <c r="D25" s="38" t="str">
        <f>IF(คะแนนสอบ!D24="","",คะแนนสอบ!D24)</f>
        <v>เด็กชายปรัตถกร  พูลพิพัฒน์</v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4"/>
      <c r="GG25" s="141"/>
      <c r="GH25" s="141"/>
      <c r="GI25" s="141"/>
      <c r="GJ25" s="141"/>
      <c r="GK25" s="141"/>
      <c r="GL25" s="141"/>
      <c r="GM25" s="141"/>
    </row>
    <row r="26" spans="1:195" s="26" customFormat="1" ht="15.95" customHeight="1">
      <c r="A26" s="141"/>
      <c r="B26" s="51">
        <v>20</v>
      </c>
      <c r="C26" s="23" t="str">
        <f>IF(คะแนนสอบ!C25="","",คะแนนสอบ!C25)</f>
        <v/>
      </c>
      <c r="D26" s="38" t="str">
        <f>IF(คะแนนสอบ!D25="","",คะแนนสอบ!D25)</f>
        <v/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4"/>
      <c r="GG26" s="141"/>
      <c r="GH26" s="141"/>
      <c r="GI26" s="141"/>
      <c r="GJ26" s="141"/>
      <c r="GK26" s="141"/>
      <c r="GL26" s="141"/>
      <c r="GM26" s="141"/>
    </row>
    <row r="27" spans="1:195" s="26" customFormat="1" ht="15.95" customHeight="1">
      <c r="A27" s="141"/>
      <c r="B27" s="51">
        <v>21</v>
      </c>
      <c r="C27" s="23" t="str">
        <f>IF(คะแนนสอบ!C26="","",คะแนนสอบ!C26)</f>
        <v/>
      </c>
      <c r="D27" s="38" t="str">
        <f>IF(คะแนนสอบ!D26="","",คะแนนสอบ!D26)</f>
        <v/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4"/>
      <c r="GG27" s="141"/>
      <c r="GH27" s="141"/>
      <c r="GI27" s="141"/>
      <c r="GJ27" s="141"/>
      <c r="GK27" s="141"/>
      <c r="GL27" s="141"/>
      <c r="GM27" s="141"/>
    </row>
    <row r="28" spans="1:195" s="26" customFormat="1" ht="15.95" customHeight="1">
      <c r="A28" s="141"/>
      <c r="B28" s="51">
        <v>22</v>
      </c>
      <c r="C28" s="23" t="str">
        <f>IF(คะแนนสอบ!C27="","",คะแนนสอบ!C27)</f>
        <v/>
      </c>
      <c r="D28" s="38" t="str">
        <f>IF(คะแนนสอบ!D27="","",คะแนนสอบ!D27)</f>
        <v/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4"/>
      <c r="GG28" s="141"/>
      <c r="GH28" s="141"/>
      <c r="GI28" s="141"/>
      <c r="GJ28" s="141"/>
      <c r="GK28" s="141"/>
      <c r="GL28" s="141"/>
      <c r="GM28" s="141"/>
    </row>
    <row r="29" spans="1:195" s="26" customFormat="1" ht="15.95" customHeight="1">
      <c r="A29" s="141"/>
      <c r="B29" s="51">
        <v>23</v>
      </c>
      <c r="C29" s="23" t="str">
        <f>IF(คะแนนสอบ!C28="","",คะแนนสอบ!C28)</f>
        <v/>
      </c>
      <c r="D29" s="38" t="str">
        <f>IF(คะแนนสอบ!D28="","",คะแนนสอบ!D28)</f>
        <v/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4"/>
      <c r="GG29" s="141"/>
      <c r="GH29" s="141"/>
      <c r="GI29" s="141"/>
      <c r="GJ29" s="141"/>
      <c r="GK29" s="141"/>
      <c r="GL29" s="141"/>
      <c r="GM29" s="141"/>
    </row>
    <row r="30" spans="1:195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4"/>
      <c r="GG30" s="141"/>
      <c r="GH30" s="141"/>
      <c r="GI30" s="141"/>
      <c r="GJ30" s="141"/>
      <c r="GK30" s="141"/>
      <c r="GL30" s="141"/>
      <c r="GM30" s="141"/>
    </row>
    <row r="31" spans="1:195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4"/>
      <c r="GG31" s="141"/>
      <c r="GH31" s="141"/>
      <c r="GI31" s="141"/>
      <c r="GJ31" s="141"/>
      <c r="GK31" s="141"/>
      <c r="GL31" s="141"/>
      <c r="GM31" s="141"/>
    </row>
    <row r="32" spans="1:195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4"/>
      <c r="GG32" s="141"/>
      <c r="GH32" s="141"/>
      <c r="GI32" s="141"/>
      <c r="GJ32" s="141"/>
      <c r="GK32" s="141"/>
      <c r="GL32" s="141"/>
      <c r="GM32" s="141"/>
    </row>
    <row r="33" spans="1:195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4"/>
      <c r="GG33" s="141"/>
      <c r="GH33" s="141"/>
      <c r="GI33" s="141"/>
      <c r="GJ33" s="141"/>
      <c r="GK33" s="141"/>
      <c r="GL33" s="141"/>
      <c r="GM33" s="141"/>
    </row>
    <row r="34" spans="1:195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4"/>
      <c r="GG34" s="141"/>
      <c r="GH34" s="141"/>
      <c r="GI34" s="141"/>
      <c r="GJ34" s="141"/>
      <c r="GK34" s="141"/>
      <c r="GL34" s="141"/>
      <c r="GM34" s="141"/>
    </row>
    <row r="35" spans="1:195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4"/>
      <c r="GG35" s="141"/>
      <c r="GH35" s="141"/>
      <c r="GI35" s="141"/>
      <c r="GJ35" s="141"/>
      <c r="GK35" s="141"/>
      <c r="GL35" s="141"/>
      <c r="GM35" s="141"/>
    </row>
    <row r="36" spans="1:195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4"/>
      <c r="GG36" s="141"/>
      <c r="GH36" s="141"/>
      <c r="GI36" s="141"/>
      <c r="GJ36" s="141"/>
      <c r="GK36" s="141"/>
      <c r="GL36" s="141"/>
      <c r="GM36" s="141"/>
    </row>
    <row r="37" spans="1:195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4"/>
      <c r="GG37" s="141"/>
      <c r="GH37" s="141"/>
      <c r="GI37" s="141"/>
      <c r="GJ37" s="141"/>
      <c r="GK37" s="141"/>
      <c r="GL37" s="141"/>
      <c r="GM37" s="141"/>
    </row>
    <row r="38" spans="1:195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4"/>
      <c r="GG38" s="141"/>
      <c r="GH38" s="141"/>
      <c r="GI38" s="141"/>
      <c r="GJ38" s="141"/>
      <c r="GK38" s="141"/>
      <c r="GL38" s="141"/>
      <c r="GM38" s="141"/>
    </row>
    <row r="39" spans="1:195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4"/>
      <c r="GG39" s="141"/>
      <c r="GH39" s="141"/>
      <c r="GI39" s="141"/>
      <c r="GJ39" s="141"/>
      <c r="GK39" s="141"/>
      <c r="GL39" s="141"/>
      <c r="GM39" s="141"/>
    </row>
    <row r="40" spans="1:195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4"/>
      <c r="GG40" s="141"/>
      <c r="GH40" s="141"/>
      <c r="GI40" s="141"/>
      <c r="GJ40" s="141"/>
      <c r="GK40" s="141"/>
      <c r="GL40" s="141"/>
      <c r="GM40" s="141"/>
    </row>
    <row r="41" spans="1:195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4"/>
      <c r="GG41" s="141"/>
      <c r="GH41" s="141"/>
      <c r="GI41" s="141"/>
      <c r="GJ41" s="141"/>
      <c r="GK41" s="141"/>
      <c r="GL41" s="141"/>
      <c r="GM41" s="141"/>
    </row>
    <row r="42" spans="1:195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4"/>
      <c r="GG42" s="141"/>
      <c r="GH42" s="141"/>
      <c r="GI42" s="141"/>
      <c r="GJ42" s="141"/>
      <c r="GK42" s="141"/>
      <c r="GL42" s="141"/>
      <c r="GM42" s="141"/>
    </row>
    <row r="43" spans="1:195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4"/>
      <c r="GG43" s="141"/>
      <c r="GH43" s="141"/>
      <c r="GI43" s="141"/>
      <c r="GJ43" s="141"/>
      <c r="GK43" s="141"/>
      <c r="GL43" s="141"/>
      <c r="GM43" s="141"/>
    </row>
    <row r="44" spans="1:195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4"/>
      <c r="GG44" s="141"/>
      <c r="GH44" s="141"/>
      <c r="GI44" s="141"/>
      <c r="GJ44" s="141"/>
      <c r="GK44" s="141"/>
      <c r="GL44" s="141"/>
      <c r="GM44" s="141"/>
    </row>
    <row r="45" spans="1:195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4"/>
      <c r="GG45" s="141"/>
      <c r="GH45" s="141"/>
      <c r="GI45" s="141"/>
      <c r="GJ45" s="141"/>
      <c r="GK45" s="141"/>
      <c r="GL45" s="141"/>
      <c r="GM45" s="141"/>
    </row>
    <row r="46" spans="1:195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4"/>
      <c r="GG46" s="141"/>
      <c r="GH46" s="141"/>
      <c r="GI46" s="141"/>
      <c r="GJ46" s="141"/>
      <c r="GK46" s="141"/>
      <c r="GL46" s="141"/>
      <c r="GM46" s="141"/>
    </row>
    <row r="47" spans="1:195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4"/>
      <c r="GG47" s="141"/>
      <c r="GH47" s="141"/>
      <c r="GI47" s="141"/>
      <c r="GJ47" s="141"/>
      <c r="GK47" s="141"/>
      <c r="GL47" s="141"/>
      <c r="GM47" s="141"/>
    </row>
    <row r="48" spans="1:195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4"/>
      <c r="GG48" s="141"/>
      <c r="GH48" s="141"/>
      <c r="GI48" s="141"/>
      <c r="GJ48" s="141"/>
      <c r="GK48" s="141"/>
      <c r="GL48" s="141"/>
      <c r="GM48" s="141"/>
    </row>
    <row r="49" spans="1:195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4"/>
      <c r="GG49" s="141"/>
      <c r="GH49" s="141"/>
      <c r="GI49" s="141"/>
      <c r="GJ49" s="141"/>
      <c r="GK49" s="141"/>
      <c r="GL49" s="141"/>
      <c r="GM49" s="141"/>
    </row>
    <row r="50" spans="1:195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4"/>
      <c r="GG50" s="141"/>
      <c r="GH50" s="141"/>
      <c r="GI50" s="141"/>
      <c r="GJ50" s="141"/>
      <c r="GK50" s="141"/>
      <c r="GL50" s="141"/>
      <c r="GM50" s="141"/>
    </row>
    <row r="51" spans="1:195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4"/>
      <c r="GG51" s="141"/>
      <c r="GH51" s="141"/>
      <c r="GI51" s="141"/>
      <c r="GJ51" s="141"/>
      <c r="GK51" s="141"/>
      <c r="GL51" s="141"/>
      <c r="GM51" s="141"/>
    </row>
    <row r="52" spans="1:195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4"/>
      <c r="GG52" s="141"/>
      <c r="GH52" s="141"/>
      <c r="GI52" s="141"/>
      <c r="GJ52" s="141"/>
      <c r="GK52" s="141"/>
      <c r="GL52" s="141"/>
      <c r="GM52" s="141"/>
    </row>
    <row r="53" spans="1:195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4"/>
      <c r="GG53" s="141"/>
      <c r="GH53" s="141"/>
      <c r="GI53" s="141"/>
      <c r="GJ53" s="141"/>
      <c r="GK53" s="141"/>
      <c r="GL53" s="141"/>
      <c r="GM53" s="141"/>
    </row>
    <row r="54" spans="1:195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4"/>
      <c r="GG54" s="141"/>
      <c r="GH54" s="141"/>
      <c r="GI54" s="141"/>
      <c r="GJ54" s="141"/>
      <c r="GK54" s="141"/>
      <c r="GL54" s="141"/>
      <c r="GM54" s="141"/>
    </row>
    <row r="55" spans="1:195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4"/>
      <c r="GG55" s="141"/>
      <c r="GH55" s="141"/>
      <c r="GI55" s="141"/>
      <c r="GJ55" s="141"/>
      <c r="GK55" s="141"/>
      <c r="GL55" s="141"/>
      <c r="GM55" s="141"/>
    </row>
    <row r="56" spans="1:195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4"/>
      <c r="GG56" s="141"/>
      <c r="GH56" s="141"/>
      <c r="GI56" s="141"/>
      <c r="GJ56" s="141"/>
      <c r="GK56" s="141"/>
      <c r="GL56" s="141"/>
      <c r="GM56" s="141"/>
    </row>
    <row r="57" spans="1:195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0"/>
      <c r="GG57" s="140"/>
      <c r="GH57" s="140"/>
      <c r="GI57" s="140"/>
      <c r="GJ57" s="140"/>
      <c r="GK57" s="140"/>
      <c r="GL57" s="140"/>
      <c r="GM57" s="140"/>
    </row>
    <row r="58" spans="1:195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0"/>
      <c r="GG58" s="140"/>
      <c r="GH58" s="140"/>
      <c r="GI58" s="140"/>
      <c r="GJ58" s="140"/>
      <c r="GK58" s="140"/>
      <c r="GL58" s="140"/>
      <c r="GM58" s="140"/>
    </row>
    <row r="59" spans="1:19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0"/>
      <c r="GG59" s="140"/>
      <c r="GH59" s="140"/>
      <c r="GI59" s="140"/>
      <c r="GJ59" s="140"/>
      <c r="GK59" s="140"/>
      <c r="GL59" s="140"/>
      <c r="GM59" s="140"/>
    </row>
    <row r="60" spans="1:19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0"/>
      <c r="GG60" s="140"/>
      <c r="GH60" s="140"/>
      <c r="GI60" s="140"/>
      <c r="GJ60" s="140"/>
      <c r="GK60" s="140"/>
      <c r="GL60" s="140"/>
      <c r="GM60" s="140"/>
    </row>
    <row r="61" spans="1:19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</row>
    <row r="62" spans="1:19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</row>
    <row r="63" spans="1:19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</row>
    <row r="64" spans="1:19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</row>
    <row r="65" spans="1:19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</row>
  </sheetData>
  <sheetProtection password="CCE8" sheet="1" objects="1" scenarios="1"/>
  <mergeCells count="74">
    <mergeCell ref="EG4:EQ4"/>
    <mergeCell ref="EO5:EO6"/>
    <mergeCell ref="EP5:EP6"/>
    <mergeCell ref="EQ5:EQ6"/>
    <mergeCell ref="ER4:FB4"/>
    <mergeCell ref="EZ5:EZ6"/>
    <mergeCell ref="FA5:FA6"/>
    <mergeCell ref="FB5:FB6"/>
    <mergeCell ref="DK4:DU4"/>
    <mergeCell ref="DS5:DS6"/>
    <mergeCell ref="DT5:DT6"/>
    <mergeCell ref="DU5:DU6"/>
    <mergeCell ref="DV4:EF4"/>
    <mergeCell ref="ED5:ED6"/>
    <mergeCell ref="EE5:EE6"/>
    <mergeCell ref="EF5:EF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รายงานผลการประเมินสมรรถนะสำคัญของผู้เรียน "&amp;"ปีการศึกษา " &amp;'ข้อมูลพื้นฐาน  '!F9</f>
        <v>เรื่อง  รายงานผลการประเมินสมรรถนะสำคัญของผู้เรียน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นางสาวธญานี  บุสดี                ตำแหน่ง  ครูพนักงานราชการ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>ครูประจำชั้นประถมศึกษาปีที่ 1  ได้ดำเนินการประเมินผลสมรรถนะสำคัญของผู้เรียน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7" t="s">
        <v>359</v>
      </c>
      <c r="C11" s="568"/>
      <c r="D11" s="565" t="s">
        <v>330</v>
      </c>
      <c r="E11" s="562" t="s">
        <v>316</v>
      </c>
      <c r="F11" s="563"/>
      <c r="G11" s="563"/>
      <c r="H11" s="563"/>
      <c r="I11" s="563"/>
      <c r="J11" s="563"/>
      <c r="K11" s="563"/>
      <c r="L11" s="564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9"/>
      <c r="C12" s="570"/>
      <c r="D12" s="535"/>
      <c r="E12" s="537" t="str">
        <f>เกณฑ์!T5</f>
        <v>ปรับปรุง</v>
      </c>
      <c r="F12" s="538"/>
      <c r="G12" s="537" t="str">
        <f>เกณฑ์!T6</f>
        <v>พอใช้</v>
      </c>
      <c r="H12" s="538"/>
      <c r="I12" s="537" t="str">
        <f>เกณฑ์!T7</f>
        <v>ดี</v>
      </c>
      <c r="J12" s="538"/>
      <c r="K12" s="537" t="str">
        <f>เกณฑ์!T8</f>
        <v>ดีเยี่ยม</v>
      </c>
      <c r="L12" s="538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1"/>
      <c r="C13" s="572"/>
      <c r="D13" s="566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598" t="str">
        <f>"1."&amp;'ข้อมูลพื้นฐาน  '!I23</f>
        <v>1.ความสามารถในการสื่อสาร</v>
      </c>
      <c r="C14" s="599"/>
      <c r="D14" s="290">
        <f t="shared" ref="D14:D19" si="0">SUM(E14,G14,I14,K14)</f>
        <v>0</v>
      </c>
      <c r="E14" s="290">
        <f>'รายงาน 7'!EJ57</f>
        <v>0</v>
      </c>
      <c r="F14" s="291">
        <f t="shared" ref="F14:F19" si="1">IFERROR(E14*100/D14,0)</f>
        <v>0</v>
      </c>
      <c r="G14" s="290">
        <f>'รายงาน 7'!EJ58</f>
        <v>0</v>
      </c>
      <c r="H14" s="291">
        <f t="shared" ref="H14:H19" si="2">IFERROR(G14*100/D14,0)</f>
        <v>0</v>
      </c>
      <c r="I14" s="290">
        <f>'รายงาน 7'!EJ59</f>
        <v>0</v>
      </c>
      <c r="J14" s="291">
        <f t="shared" ref="J14:J19" si="3">IFERROR(I14*100/D14,0)</f>
        <v>0</v>
      </c>
      <c r="K14" s="290">
        <f>'รายงาน 7'!EJ60</f>
        <v>0</v>
      </c>
      <c r="L14" s="291">
        <f t="shared" ref="L14:L19" si="4">IFERROR(K14*100/D14,0)</f>
        <v>0</v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600" t="str">
        <f>"2."&amp;'ข้อมูลพื้นฐาน  '!I24</f>
        <v>2.ความสามารถในการคิด</v>
      </c>
      <c r="C15" s="601"/>
      <c r="D15" s="290">
        <f t="shared" si="0"/>
        <v>0</v>
      </c>
      <c r="E15" s="280">
        <f>'รายงาน 7'!EK57</f>
        <v>0</v>
      </c>
      <c r="F15" s="291">
        <f t="shared" si="1"/>
        <v>0</v>
      </c>
      <c r="G15" s="280">
        <f>'รายงาน 7'!EK58</f>
        <v>0</v>
      </c>
      <c r="H15" s="291">
        <f t="shared" si="2"/>
        <v>0</v>
      </c>
      <c r="I15" s="280">
        <f>'รายงาน 7'!EK59</f>
        <v>0</v>
      </c>
      <c r="J15" s="291">
        <f t="shared" si="3"/>
        <v>0</v>
      </c>
      <c r="K15" s="280">
        <f>'รายงาน 7'!EK60</f>
        <v>0</v>
      </c>
      <c r="L15" s="291">
        <f t="shared" si="4"/>
        <v>0</v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600" t="str">
        <f>"3."&amp;'ข้อมูลพื้นฐาน  '!I25</f>
        <v>3.ความสามารถในการแก้ปัญหา</v>
      </c>
      <c r="C16" s="601"/>
      <c r="D16" s="290">
        <f t="shared" si="0"/>
        <v>0</v>
      </c>
      <c r="E16" s="280">
        <f>'รายงาน 7'!EL57</f>
        <v>0</v>
      </c>
      <c r="F16" s="291">
        <f t="shared" si="1"/>
        <v>0</v>
      </c>
      <c r="G16" s="280">
        <f>'รายงาน 7'!EL58</f>
        <v>0</v>
      </c>
      <c r="H16" s="291">
        <f t="shared" si="2"/>
        <v>0</v>
      </c>
      <c r="I16" s="280">
        <f>'รายงาน 7'!EL59</f>
        <v>0</v>
      </c>
      <c r="J16" s="291">
        <f t="shared" si="3"/>
        <v>0</v>
      </c>
      <c r="K16" s="280">
        <f>'รายงาน 7'!EL60</f>
        <v>0</v>
      </c>
      <c r="L16" s="291">
        <f t="shared" si="4"/>
        <v>0</v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600" t="str">
        <f>"4."&amp;'ข้อมูลพื้นฐาน  '!I26</f>
        <v>4.ความสามารถในการใช้ทักษะชีวิต</v>
      </c>
      <c r="C17" s="601"/>
      <c r="D17" s="290">
        <f t="shared" si="0"/>
        <v>0</v>
      </c>
      <c r="E17" s="280">
        <f>'รายงาน 7'!EM57</f>
        <v>0</v>
      </c>
      <c r="F17" s="291">
        <f t="shared" si="1"/>
        <v>0</v>
      </c>
      <c r="G17" s="280">
        <f>'รายงาน 7'!EM58</f>
        <v>0</v>
      </c>
      <c r="H17" s="291">
        <f t="shared" si="2"/>
        <v>0</v>
      </c>
      <c r="I17" s="280">
        <f>'รายงาน 7'!EM59</f>
        <v>0</v>
      </c>
      <c r="J17" s="291">
        <f t="shared" si="3"/>
        <v>0</v>
      </c>
      <c r="K17" s="280">
        <f>'รายงาน 7'!EM60</f>
        <v>0</v>
      </c>
      <c r="L17" s="291">
        <f t="shared" si="4"/>
        <v>0</v>
      </c>
      <c r="M17" s="268"/>
      <c r="N17" s="271"/>
      <c r="O17" s="273"/>
      <c r="P17" s="273"/>
      <c r="Q17" s="273"/>
      <c r="R17" s="268"/>
    </row>
    <row r="18" spans="1:18" ht="21.75" customHeight="1" thickBot="1">
      <c r="A18" s="271"/>
      <c r="B18" s="602" t="str">
        <f>"5."&amp;'ข้อมูลพื้นฐาน  '!I27</f>
        <v>5.ความสามารถในการใช้เทคโนโลยี</v>
      </c>
      <c r="C18" s="603"/>
      <c r="D18" s="437">
        <f t="shared" si="0"/>
        <v>0</v>
      </c>
      <c r="E18" s="294">
        <f>'รายงาน 7'!EN57</f>
        <v>0</v>
      </c>
      <c r="F18" s="438">
        <f t="shared" si="1"/>
        <v>0</v>
      </c>
      <c r="G18" s="294">
        <f>'รายงาน 7'!EN58</f>
        <v>0</v>
      </c>
      <c r="H18" s="438">
        <f t="shared" si="2"/>
        <v>0</v>
      </c>
      <c r="I18" s="294">
        <f>'รายงาน 7'!EN59</f>
        <v>0</v>
      </c>
      <c r="J18" s="438">
        <f t="shared" si="3"/>
        <v>0</v>
      </c>
      <c r="K18" s="294">
        <f>'รายงาน 7'!EN60</f>
        <v>0</v>
      </c>
      <c r="L18" s="438">
        <f t="shared" si="4"/>
        <v>0</v>
      </c>
      <c r="M18" s="268"/>
      <c r="N18" s="271"/>
      <c r="O18" s="273"/>
      <c r="P18" s="273"/>
      <c r="Q18" s="273"/>
      <c r="R18" s="268"/>
    </row>
    <row r="19" spans="1:18" ht="21.75" customHeight="1" thickBot="1">
      <c r="A19" s="271"/>
      <c r="B19" s="548" t="s">
        <v>436</v>
      </c>
      <c r="C19" s="549"/>
      <c r="D19" s="439">
        <f t="shared" si="0"/>
        <v>0</v>
      </c>
      <c r="E19" s="296">
        <f>'รายงาน 7'!EO57</f>
        <v>0</v>
      </c>
      <c r="F19" s="297">
        <f t="shared" si="1"/>
        <v>0</v>
      </c>
      <c r="G19" s="296">
        <f>'รายงาน 7'!EO58</f>
        <v>0</v>
      </c>
      <c r="H19" s="297">
        <f t="shared" si="2"/>
        <v>0</v>
      </c>
      <c r="I19" s="296">
        <f>'รายงาน 7'!EO59</f>
        <v>0</v>
      </c>
      <c r="J19" s="297">
        <f t="shared" si="3"/>
        <v>0</v>
      </c>
      <c r="K19" s="296">
        <f>'รายงาน 7'!EO60</f>
        <v>0</v>
      </c>
      <c r="L19" s="297">
        <f t="shared" si="4"/>
        <v>0</v>
      </c>
      <c r="M19" s="268"/>
      <c r="N19" s="271"/>
      <c r="O19" s="273"/>
      <c r="P19" s="273"/>
      <c r="Q19" s="273"/>
      <c r="R19" s="268"/>
    </row>
    <row r="20" spans="1:18" ht="21.75" customHeight="1" thickBot="1">
      <c r="A20" s="271"/>
      <c r="B20" s="573" t="s">
        <v>328</v>
      </c>
      <c r="C20" s="574"/>
      <c r="D20" s="574"/>
      <c r="E20" s="574"/>
      <c r="F20" s="574"/>
      <c r="G20" s="574"/>
      <c r="H20" s="575"/>
      <c r="I20" s="576">
        <f>SUM(J19,L19)</f>
        <v>0</v>
      </c>
      <c r="J20" s="577"/>
      <c r="K20" s="577"/>
      <c r="L20" s="578"/>
      <c r="M20" s="268"/>
      <c r="N20" s="271"/>
      <c r="O20" s="273"/>
      <c r="P20" s="273"/>
      <c r="Q20" s="273"/>
      <c r="R20" s="268"/>
    </row>
    <row r="21" spans="1:18" ht="7.5" customHeight="1">
      <c r="A21" s="271"/>
      <c r="B21" s="284"/>
      <c r="C21" s="284"/>
      <c r="D21" s="284"/>
      <c r="E21" s="284"/>
      <c r="F21" s="284"/>
      <c r="G21" s="284"/>
      <c r="H21" s="284"/>
      <c r="I21" s="302"/>
      <c r="J21" s="302"/>
      <c r="K21" s="302"/>
      <c r="L21" s="302"/>
      <c r="M21" s="268"/>
      <c r="N21" s="271"/>
      <c r="O21" s="273"/>
      <c r="P21" s="273"/>
      <c r="Q21" s="273"/>
      <c r="R21" s="268"/>
    </row>
    <row r="22" spans="1:18" ht="9" customHeight="1">
      <c r="A22" s="271"/>
      <c r="B22" s="275"/>
      <c r="C22" s="275"/>
      <c r="D22" s="276"/>
      <c r="E22" s="275"/>
      <c r="F22" s="275"/>
      <c r="G22" s="275"/>
      <c r="H22" s="275"/>
      <c r="I22" s="275"/>
      <c r="J22" s="276"/>
      <c r="K22" s="276"/>
      <c r="L22" s="276"/>
      <c r="M22" s="268"/>
      <c r="N22" s="271"/>
      <c r="O22" s="273"/>
      <c r="P22" s="273"/>
      <c r="Q22" s="273"/>
      <c r="R22" s="268"/>
    </row>
    <row r="23" spans="1:18" ht="9" customHeight="1">
      <c r="A23" s="271"/>
      <c r="B23" s="275"/>
      <c r="C23" s="275"/>
      <c r="D23" s="276"/>
      <c r="E23" s="275"/>
      <c r="F23" s="275"/>
      <c r="G23" s="275"/>
      <c r="H23" s="275"/>
      <c r="I23" s="275"/>
      <c r="J23" s="276"/>
      <c r="K23" s="276"/>
      <c r="L23" s="276"/>
      <c r="M23" s="268"/>
      <c r="N23" s="271"/>
      <c r="O23" s="273"/>
      <c r="P23" s="273"/>
      <c r="Q23" s="273"/>
      <c r="R23" s="268"/>
    </row>
    <row r="24" spans="1:18" ht="9" customHeight="1">
      <c r="A24" s="271"/>
      <c r="B24" s="275"/>
      <c r="C24" s="275"/>
      <c r="D24" s="276"/>
      <c r="E24" s="275"/>
      <c r="F24" s="275"/>
      <c r="G24" s="275"/>
      <c r="H24" s="275"/>
      <c r="I24" s="275"/>
      <c r="J24" s="276"/>
      <c r="K24" s="276"/>
      <c r="L24" s="276"/>
      <c r="M24" s="268"/>
      <c r="N24" s="271"/>
      <c r="O24" s="273"/>
      <c r="P24" s="273"/>
      <c r="Q24" s="273"/>
      <c r="R24" s="268"/>
    </row>
    <row r="25" spans="1:18" ht="20.25" customHeight="1">
      <c r="A25" s="271"/>
      <c r="B25" s="269" t="s">
        <v>42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71"/>
      <c r="O25" s="273"/>
      <c r="P25" s="273"/>
      <c r="Q25" s="273"/>
      <c r="R25" s="268"/>
    </row>
    <row r="26" spans="1:18" ht="20.25" customHeight="1">
      <c r="A26" s="271"/>
      <c r="B26" s="269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71"/>
      <c r="O26" s="273"/>
      <c r="P26" s="273"/>
      <c r="Q26" s="273"/>
      <c r="R26" s="268"/>
    </row>
    <row r="27" spans="1:18" ht="20.25" customHeight="1">
      <c r="A27" s="271"/>
      <c r="B27" s="269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71"/>
      <c r="O27" s="273"/>
      <c r="P27" s="273"/>
      <c r="Q27" s="273"/>
      <c r="R27" s="268"/>
    </row>
    <row r="28" spans="1:18" ht="19.5" customHeight="1">
      <c r="A28" s="271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71"/>
      <c r="O28" s="273"/>
      <c r="P28" s="273"/>
      <c r="Q28" s="273"/>
      <c r="R28" s="268"/>
    </row>
    <row r="29" spans="1:18" ht="19.5" customHeight="1">
      <c r="A29" s="271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71"/>
      <c r="O29" s="273"/>
      <c r="P29" s="273"/>
      <c r="Q29" s="273"/>
      <c r="R29" s="268"/>
    </row>
    <row r="30" spans="1:18" ht="21.75" customHeight="1">
      <c r="A30" s="271"/>
      <c r="B30" s="268"/>
      <c r="C30" s="268"/>
      <c r="D30" s="268"/>
      <c r="E30" s="268"/>
      <c r="F30" s="284"/>
      <c r="G30" s="284"/>
      <c r="H30" s="284" t="str">
        <f>'03'!F60</f>
        <v>(นางสาวธญานี  บุสดี)</v>
      </c>
      <c r="I30" s="284"/>
      <c r="J30" s="284"/>
      <c r="K30" s="268"/>
      <c r="L30" s="268"/>
      <c r="M30" s="268"/>
      <c r="N30" s="271"/>
      <c r="O30" s="273"/>
      <c r="P30" s="273"/>
      <c r="Q30" s="273"/>
      <c r="R30" s="268"/>
    </row>
    <row r="31" spans="1:18" ht="21.75" customHeight="1">
      <c r="A31" s="271"/>
      <c r="B31" s="268"/>
      <c r="C31" s="268"/>
      <c r="D31" s="268"/>
      <c r="E31" s="268"/>
      <c r="F31" s="284"/>
      <c r="G31" s="284"/>
      <c r="H31" s="284" t="str">
        <f>'ข้อมูลพื้นฐาน  '!D8&amp;'ข้อมูลพื้นฐาน  '!D10</f>
        <v>ครูประจำชั้นประถมศึกษาปีที่ 1</v>
      </c>
      <c r="I31" s="284"/>
      <c r="J31" s="284"/>
      <c r="K31" s="274"/>
      <c r="L31" s="268"/>
      <c r="M31" s="268"/>
      <c r="N31" s="271"/>
      <c r="O31" s="273"/>
      <c r="P31" s="273"/>
      <c r="Q31" s="273"/>
      <c r="R31" s="268"/>
    </row>
    <row r="32" spans="1:18">
      <c r="A32" s="271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1"/>
      <c r="O32" s="273"/>
      <c r="P32" s="273"/>
      <c r="Q32" s="273"/>
      <c r="R32" s="268"/>
    </row>
    <row r="33" spans="1:18">
      <c r="A33" s="271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1"/>
      <c r="O33" s="273"/>
      <c r="P33" s="273"/>
      <c r="Q33" s="273"/>
      <c r="R33" s="268"/>
    </row>
    <row r="34" spans="1:18">
      <c r="A34" s="271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1"/>
      <c r="O34" s="273"/>
      <c r="P34" s="273"/>
      <c r="Q34" s="273"/>
      <c r="R34" s="268"/>
    </row>
    <row r="35" spans="1:18">
      <c r="A35" s="271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1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1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8"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0" customWidth="1"/>
    <col min="6" max="6" width="9.28515625" style="60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7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ปีการศึกษา2568</v>
      </c>
    </row>
    <row r="3" spans="1:13" ht="21" customHeight="1">
      <c r="A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1  โรงเรียนวัดโฆสิตาราม</v>
      </c>
      <c r="E3" s="138"/>
      <c r="I3" s="60"/>
      <c r="J3" s="60"/>
      <c r="K3" s="60"/>
      <c r="L3" s="60"/>
      <c r="M3" s="60"/>
    </row>
    <row r="4" spans="1:13" ht="30.75" customHeight="1">
      <c r="A4" s="67" t="s">
        <v>294</v>
      </c>
      <c r="I4" s="60"/>
      <c r="J4" s="60"/>
      <c r="K4" s="60"/>
      <c r="L4" s="60"/>
      <c r="M4" s="60"/>
    </row>
    <row r="5" spans="1:13" ht="20.25" customHeight="1">
      <c r="A5" s="266" t="s">
        <v>365</v>
      </c>
      <c r="B5" s="266" t="s">
        <v>366</v>
      </c>
      <c r="C5" s="266" t="s">
        <v>367</v>
      </c>
      <c r="D5" s="266" t="s">
        <v>368</v>
      </c>
      <c r="E5" s="266" t="s">
        <v>369</v>
      </c>
      <c r="F5" s="266" t="s">
        <v>293</v>
      </c>
    </row>
    <row r="6" spans="1:13" s="26" customFormat="1" ht="15.95" customHeight="1">
      <c r="A6" s="51" t="str">
        <f>'รายงาน 7'!EJ6</f>
        <v/>
      </c>
      <c r="B6" s="51" t="str">
        <f>'รายงาน 7'!EK6</f>
        <v/>
      </c>
      <c r="C6" s="51" t="str">
        <f>'รายงาน 7'!EL6</f>
        <v/>
      </c>
      <c r="D6" s="51" t="str">
        <f>'รายงาน 7'!EM6</f>
        <v/>
      </c>
      <c r="E6" s="51" t="str">
        <f>'รายงาน 7'!EN6</f>
        <v/>
      </c>
      <c r="F6" s="51" t="str">
        <f>IF(A6="","",MODE(LARGE(A6:E6,COLUMN(A6:E6))))</f>
        <v/>
      </c>
    </row>
    <row r="7" spans="1:13" s="26" customFormat="1" ht="15.95" customHeight="1">
      <c r="A7" s="51" t="str">
        <f>'รายงาน 7'!EJ7</f>
        <v/>
      </c>
      <c r="B7" s="51" t="str">
        <f>'รายงาน 7'!EK7</f>
        <v/>
      </c>
      <c r="C7" s="51" t="str">
        <f>'รายงาน 7'!EL7</f>
        <v/>
      </c>
      <c r="D7" s="51" t="str">
        <f>'รายงาน 7'!EM7</f>
        <v/>
      </c>
      <c r="E7" s="51" t="str">
        <f>'รายงาน 7'!EN7</f>
        <v/>
      </c>
      <c r="F7" s="51" t="str">
        <f t="shared" ref="F7:F55" si="0">IF(A7="","",MODE(LARGE(A7:E7,COLUMN(A7:E7))))</f>
        <v/>
      </c>
    </row>
    <row r="8" spans="1:13" s="26" customFormat="1" ht="15.95" customHeight="1">
      <c r="A8" s="51" t="str">
        <f>'รายงาน 7'!EJ8</f>
        <v/>
      </c>
      <c r="B8" s="51" t="str">
        <f>'รายงาน 7'!EK8</f>
        <v/>
      </c>
      <c r="C8" s="51" t="str">
        <f>'รายงาน 7'!EL8</f>
        <v/>
      </c>
      <c r="D8" s="51" t="str">
        <f>'รายงาน 7'!EM8</f>
        <v/>
      </c>
      <c r="E8" s="51" t="str">
        <f>'รายงาน 7'!EN8</f>
        <v/>
      </c>
      <c r="F8" s="51" t="str">
        <f t="shared" si="0"/>
        <v/>
      </c>
    </row>
    <row r="9" spans="1:13" s="26" customFormat="1" ht="15.95" customHeight="1">
      <c r="A9" s="51" t="str">
        <f>'รายงาน 7'!EJ9</f>
        <v/>
      </c>
      <c r="B9" s="51" t="str">
        <f>'รายงาน 7'!EK9</f>
        <v/>
      </c>
      <c r="C9" s="51" t="str">
        <f>'รายงาน 7'!EL9</f>
        <v/>
      </c>
      <c r="D9" s="51" t="str">
        <f>'รายงาน 7'!EM9</f>
        <v/>
      </c>
      <c r="E9" s="51" t="str">
        <f>'รายงาน 7'!EN9</f>
        <v/>
      </c>
      <c r="F9" s="51" t="str">
        <f t="shared" si="0"/>
        <v/>
      </c>
    </row>
    <row r="10" spans="1:13" s="26" customFormat="1" ht="15.95" customHeight="1">
      <c r="A10" s="51" t="str">
        <f>'รายงาน 7'!EJ10</f>
        <v/>
      </c>
      <c r="B10" s="51" t="str">
        <f>'รายงาน 7'!EK10</f>
        <v/>
      </c>
      <c r="C10" s="51" t="str">
        <f>'รายงาน 7'!EL10</f>
        <v/>
      </c>
      <c r="D10" s="51" t="str">
        <f>'รายงาน 7'!EM10</f>
        <v/>
      </c>
      <c r="E10" s="51" t="str">
        <f>'รายงาน 7'!EN10</f>
        <v/>
      </c>
      <c r="F10" s="51" t="str">
        <f t="shared" si="0"/>
        <v/>
      </c>
    </row>
    <row r="11" spans="1:13" s="26" customFormat="1" ht="15.95" customHeight="1">
      <c r="A11" s="51" t="str">
        <f>'รายงาน 7'!EJ11</f>
        <v/>
      </c>
      <c r="B11" s="51" t="str">
        <f>'รายงาน 7'!EK11</f>
        <v/>
      </c>
      <c r="C11" s="51" t="str">
        <f>'รายงาน 7'!EL11</f>
        <v/>
      </c>
      <c r="D11" s="51" t="str">
        <f>'รายงาน 7'!EM11</f>
        <v/>
      </c>
      <c r="E11" s="51" t="str">
        <f>'รายงาน 7'!EN11</f>
        <v/>
      </c>
      <c r="F11" s="51" t="str">
        <f t="shared" si="0"/>
        <v/>
      </c>
    </row>
    <row r="12" spans="1:13" s="26" customFormat="1" ht="15.95" customHeight="1">
      <c r="A12" s="51" t="str">
        <f>'รายงาน 7'!EJ12</f>
        <v/>
      </c>
      <c r="B12" s="51" t="str">
        <f>'รายงาน 7'!EK12</f>
        <v/>
      </c>
      <c r="C12" s="51" t="str">
        <f>'รายงาน 7'!EL12</f>
        <v/>
      </c>
      <c r="D12" s="51" t="str">
        <f>'รายงาน 7'!EM12</f>
        <v/>
      </c>
      <c r="E12" s="51" t="str">
        <f>'รายงาน 7'!EN12</f>
        <v/>
      </c>
      <c r="F12" s="51" t="str">
        <f t="shared" si="0"/>
        <v/>
      </c>
    </row>
    <row r="13" spans="1:13" s="26" customFormat="1" ht="15.95" customHeight="1">
      <c r="A13" s="51" t="str">
        <f>'รายงาน 7'!EJ13</f>
        <v/>
      </c>
      <c r="B13" s="51" t="str">
        <f>'รายงาน 7'!EK13</f>
        <v/>
      </c>
      <c r="C13" s="51" t="str">
        <f>'รายงาน 7'!EL13</f>
        <v/>
      </c>
      <c r="D13" s="51" t="str">
        <f>'รายงาน 7'!EM13</f>
        <v/>
      </c>
      <c r="E13" s="51" t="str">
        <f>'รายงาน 7'!EN13</f>
        <v/>
      </c>
      <c r="F13" s="51" t="str">
        <f t="shared" si="0"/>
        <v/>
      </c>
    </row>
    <row r="14" spans="1:13" s="26" customFormat="1" ht="15.95" customHeight="1">
      <c r="A14" s="51" t="str">
        <f>'รายงาน 7'!EJ14</f>
        <v/>
      </c>
      <c r="B14" s="51" t="str">
        <f>'รายงาน 7'!EK14</f>
        <v/>
      </c>
      <c r="C14" s="51" t="str">
        <f>'รายงาน 7'!EL14</f>
        <v/>
      </c>
      <c r="D14" s="51" t="str">
        <f>'รายงาน 7'!EM14</f>
        <v/>
      </c>
      <c r="E14" s="51" t="str">
        <f>'รายงาน 7'!EN14</f>
        <v/>
      </c>
      <c r="F14" s="51" t="str">
        <f t="shared" si="0"/>
        <v/>
      </c>
    </row>
    <row r="15" spans="1:13" s="26" customFormat="1" ht="15.95" customHeight="1">
      <c r="A15" s="51" t="str">
        <f>'รายงาน 7'!EJ15</f>
        <v/>
      </c>
      <c r="B15" s="51" t="str">
        <f>'รายงาน 7'!EK15</f>
        <v/>
      </c>
      <c r="C15" s="51" t="str">
        <f>'รายงาน 7'!EL15</f>
        <v/>
      </c>
      <c r="D15" s="51" t="str">
        <f>'รายงาน 7'!EM15</f>
        <v/>
      </c>
      <c r="E15" s="51" t="str">
        <f>'รายงาน 7'!EN15</f>
        <v/>
      </c>
      <c r="F15" s="51" t="str">
        <f t="shared" si="0"/>
        <v/>
      </c>
    </row>
    <row r="16" spans="1:13" s="26" customFormat="1" ht="15.95" customHeight="1">
      <c r="A16" s="51" t="str">
        <f>'รายงาน 7'!EJ16</f>
        <v/>
      </c>
      <c r="B16" s="51" t="str">
        <f>'รายงาน 7'!EK16</f>
        <v/>
      </c>
      <c r="C16" s="51" t="str">
        <f>'รายงาน 7'!EL16</f>
        <v/>
      </c>
      <c r="D16" s="51" t="str">
        <f>'รายงาน 7'!EM16</f>
        <v/>
      </c>
      <c r="E16" s="51" t="str">
        <f>'รายงาน 7'!EN16</f>
        <v/>
      </c>
      <c r="F16" s="51" t="str">
        <f t="shared" si="0"/>
        <v/>
      </c>
    </row>
    <row r="17" spans="1:6" s="26" customFormat="1" ht="15.95" customHeight="1">
      <c r="A17" s="51" t="str">
        <f>'รายงาน 7'!EJ17</f>
        <v/>
      </c>
      <c r="B17" s="51" t="str">
        <f>'รายงาน 7'!EK17</f>
        <v/>
      </c>
      <c r="C17" s="51" t="str">
        <f>'รายงาน 7'!EL17</f>
        <v/>
      </c>
      <c r="D17" s="51" t="str">
        <f>'รายงาน 7'!EM17</f>
        <v/>
      </c>
      <c r="E17" s="51" t="str">
        <f>'รายงาน 7'!EN17</f>
        <v/>
      </c>
      <c r="F17" s="51" t="str">
        <f t="shared" si="0"/>
        <v/>
      </c>
    </row>
    <row r="18" spans="1:6" s="26" customFormat="1" ht="15.95" customHeight="1">
      <c r="A18" s="51" t="str">
        <f>'รายงาน 7'!EJ18</f>
        <v/>
      </c>
      <c r="B18" s="51" t="str">
        <f>'รายงาน 7'!EK18</f>
        <v/>
      </c>
      <c r="C18" s="51" t="str">
        <f>'รายงาน 7'!EL18</f>
        <v/>
      </c>
      <c r="D18" s="51" t="str">
        <f>'รายงาน 7'!EM18</f>
        <v/>
      </c>
      <c r="E18" s="51" t="str">
        <f>'รายงาน 7'!EN18</f>
        <v/>
      </c>
      <c r="F18" s="51" t="str">
        <f t="shared" si="0"/>
        <v/>
      </c>
    </row>
    <row r="19" spans="1:6" s="26" customFormat="1" ht="15.95" customHeight="1">
      <c r="A19" s="51" t="str">
        <f>'รายงาน 7'!EJ19</f>
        <v/>
      </c>
      <c r="B19" s="51" t="str">
        <f>'รายงาน 7'!EK19</f>
        <v/>
      </c>
      <c r="C19" s="51" t="str">
        <f>'รายงาน 7'!EL19</f>
        <v/>
      </c>
      <c r="D19" s="51" t="str">
        <f>'รายงาน 7'!EM19</f>
        <v/>
      </c>
      <c r="E19" s="51" t="str">
        <f>'รายงาน 7'!EN19</f>
        <v/>
      </c>
      <c r="F19" s="51" t="str">
        <f t="shared" si="0"/>
        <v/>
      </c>
    </row>
    <row r="20" spans="1:6" s="26" customFormat="1" ht="15.95" customHeight="1">
      <c r="A20" s="51" t="str">
        <f>'รายงาน 7'!EJ20</f>
        <v/>
      </c>
      <c r="B20" s="51" t="str">
        <f>'รายงาน 7'!EK20</f>
        <v/>
      </c>
      <c r="C20" s="51" t="str">
        <f>'รายงาน 7'!EL20</f>
        <v/>
      </c>
      <c r="D20" s="51" t="str">
        <f>'รายงาน 7'!EM20</f>
        <v/>
      </c>
      <c r="E20" s="51" t="str">
        <f>'รายงาน 7'!EN20</f>
        <v/>
      </c>
      <c r="F20" s="51" t="str">
        <f t="shared" si="0"/>
        <v/>
      </c>
    </row>
    <row r="21" spans="1:6" s="26" customFormat="1" ht="15.95" customHeight="1">
      <c r="A21" s="51" t="str">
        <f>'รายงาน 7'!EJ21</f>
        <v/>
      </c>
      <c r="B21" s="51" t="str">
        <f>'รายงาน 7'!EK21</f>
        <v/>
      </c>
      <c r="C21" s="51" t="str">
        <f>'รายงาน 7'!EL21</f>
        <v/>
      </c>
      <c r="D21" s="51" t="str">
        <f>'รายงาน 7'!EM21</f>
        <v/>
      </c>
      <c r="E21" s="51" t="str">
        <f>'รายงาน 7'!EN21</f>
        <v/>
      </c>
      <c r="F21" s="51" t="str">
        <f t="shared" si="0"/>
        <v/>
      </c>
    </row>
    <row r="22" spans="1:6" s="26" customFormat="1" ht="15.95" customHeight="1">
      <c r="A22" s="51" t="str">
        <f>'รายงาน 7'!EJ22</f>
        <v/>
      </c>
      <c r="B22" s="51" t="str">
        <f>'รายงาน 7'!EK22</f>
        <v/>
      </c>
      <c r="C22" s="51" t="str">
        <f>'รายงาน 7'!EL22</f>
        <v/>
      </c>
      <c r="D22" s="51" t="str">
        <f>'รายงาน 7'!EM22</f>
        <v/>
      </c>
      <c r="E22" s="51" t="str">
        <f>'รายงาน 7'!EN22</f>
        <v/>
      </c>
      <c r="F22" s="51" t="str">
        <f t="shared" si="0"/>
        <v/>
      </c>
    </row>
    <row r="23" spans="1:6" s="26" customFormat="1" ht="15.95" customHeight="1">
      <c r="A23" s="51" t="str">
        <f>'รายงาน 7'!EJ23</f>
        <v/>
      </c>
      <c r="B23" s="51" t="str">
        <f>'รายงาน 7'!EK23</f>
        <v/>
      </c>
      <c r="C23" s="51" t="str">
        <f>'รายงาน 7'!EL23</f>
        <v/>
      </c>
      <c r="D23" s="51" t="str">
        <f>'รายงาน 7'!EM23</f>
        <v/>
      </c>
      <c r="E23" s="51" t="str">
        <f>'รายงาน 7'!EN23</f>
        <v/>
      </c>
      <c r="F23" s="51" t="str">
        <f t="shared" si="0"/>
        <v/>
      </c>
    </row>
    <row r="24" spans="1:6" s="26" customFormat="1" ht="15.95" customHeight="1">
      <c r="A24" s="51" t="str">
        <f>'รายงาน 7'!EJ24</f>
        <v/>
      </c>
      <c r="B24" s="51" t="str">
        <f>'รายงาน 7'!EK24</f>
        <v/>
      </c>
      <c r="C24" s="51" t="str">
        <f>'รายงาน 7'!EL24</f>
        <v/>
      </c>
      <c r="D24" s="51" t="str">
        <f>'รายงาน 7'!EM24</f>
        <v/>
      </c>
      <c r="E24" s="51" t="str">
        <f>'รายงาน 7'!EN24</f>
        <v/>
      </c>
      <c r="F24" s="51" t="str">
        <f t="shared" si="0"/>
        <v/>
      </c>
    </row>
    <row r="25" spans="1:6" s="26" customFormat="1" ht="15.95" customHeight="1">
      <c r="A25" s="51" t="str">
        <f>'รายงาน 7'!EJ25</f>
        <v/>
      </c>
      <c r="B25" s="51" t="str">
        <f>'รายงาน 7'!EK25</f>
        <v/>
      </c>
      <c r="C25" s="51" t="str">
        <f>'รายงาน 7'!EL25</f>
        <v/>
      </c>
      <c r="D25" s="51" t="str">
        <f>'รายงาน 7'!EM25</f>
        <v/>
      </c>
      <c r="E25" s="51" t="str">
        <f>'รายงาน 7'!EN25</f>
        <v/>
      </c>
      <c r="F25" s="51" t="str">
        <f t="shared" si="0"/>
        <v/>
      </c>
    </row>
    <row r="26" spans="1:6" s="26" customFormat="1" ht="15.95" customHeight="1">
      <c r="A26" s="51" t="str">
        <f>'รายงาน 7'!EJ26</f>
        <v/>
      </c>
      <c r="B26" s="51" t="str">
        <f>'รายงาน 7'!EK26</f>
        <v/>
      </c>
      <c r="C26" s="51" t="str">
        <f>'รายงาน 7'!EL26</f>
        <v/>
      </c>
      <c r="D26" s="51" t="str">
        <f>'รายงาน 7'!EM26</f>
        <v/>
      </c>
      <c r="E26" s="51" t="str">
        <f>'รายงาน 7'!EN26</f>
        <v/>
      </c>
      <c r="F26" s="51" t="str">
        <f t="shared" si="0"/>
        <v/>
      </c>
    </row>
    <row r="27" spans="1:6" s="26" customFormat="1" ht="15.95" customHeight="1">
      <c r="A27" s="51" t="str">
        <f>'รายงาน 7'!EJ27</f>
        <v/>
      </c>
      <c r="B27" s="51" t="str">
        <f>'รายงาน 7'!EK27</f>
        <v/>
      </c>
      <c r="C27" s="51" t="str">
        <f>'รายงาน 7'!EL27</f>
        <v/>
      </c>
      <c r="D27" s="51" t="str">
        <f>'รายงาน 7'!EM27</f>
        <v/>
      </c>
      <c r="E27" s="51" t="str">
        <f>'รายงาน 7'!EN27</f>
        <v/>
      </c>
      <c r="F27" s="51" t="str">
        <f t="shared" si="0"/>
        <v/>
      </c>
    </row>
    <row r="28" spans="1:6" s="26" customFormat="1" ht="15.95" customHeight="1">
      <c r="A28" s="51" t="str">
        <f>'รายงาน 7'!EJ28</f>
        <v/>
      </c>
      <c r="B28" s="51" t="str">
        <f>'รายงาน 7'!EK28</f>
        <v/>
      </c>
      <c r="C28" s="51" t="str">
        <f>'รายงาน 7'!EL28</f>
        <v/>
      </c>
      <c r="D28" s="51" t="str">
        <f>'รายงาน 7'!EM28</f>
        <v/>
      </c>
      <c r="E28" s="51" t="str">
        <f>'รายงาน 7'!EN28</f>
        <v/>
      </c>
      <c r="F28" s="51" t="str">
        <f t="shared" si="0"/>
        <v/>
      </c>
    </row>
    <row r="29" spans="1:6" s="26" customFormat="1" ht="15.95" customHeight="1">
      <c r="A29" s="51" t="str">
        <f>'รายงาน 7'!EJ29</f>
        <v/>
      </c>
      <c r="B29" s="51" t="str">
        <f>'รายงาน 7'!EK29</f>
        <v/>
      </c>
      <c r="C29" s="51" t="str">
        <f>'รายงาน 7'!EL29</f>
        <v/>
      </c>
      <c r="D29" s="51" t="str">
        <f>'รายงาน 7'!EM29</f>
        <v/>
      </c>
      <c r="E29" s="51" t="str">
        <f>'รายงาน 7'!EN29</f>
        <v/>
      </c>
      <c r="F29" s="51" t="str">
        <f t="shared" si="0"/>
        <v/>
      </c>
    </row>
    <row r="30" spans="1:6" s="26" customFormat="1" ht="15.95" customHeight="1">
      <c r="A30" s="51" t="str">
        <f>'รายงาน 7'!EJ30</f>
        <v/>
      </c>
      <c r="B30" s="51" t="str">
        <f>'รายงาน 7'!EK30</f>
        <v/>
      </c>
      <c r="C30" s="51" t="str">
        <f>'รายงาน 7'!EL30</f>
        <v/>
      </c>
      <c r="D30" s="51" t="str">
        <f>'รายงาน 7'!EM30</f>
        <v/>
      </c>
      <c r="E30" s="51" t="str">
        <f>'รายงาน 7'!EN30</f>
        <v/>
      </c>
      <c r="F30" s="51" t="str">
        <f t="shared" si="0"/>
        <v/>
      </c>
    </row>
    <row r="31" spans="1:6" s="26" customFormat="1" ht="15.95" customHeight="1">
      <c r="A31" s="51" t="str">
        <f>'รายงาน 7'!EJ31</f>
        <v/>
      </c>
      <c r="B31" s="51" t="str">
        <f>'รายงาน 7'!EK31</f>
        <v/>
      </c>
      <c r="C31" s="51" t="str">
        <f>'รายงาน 7'!EL31</f>
        <v/>
      </c>
      <c r="D31" s="51" t="str">
        <f>'รายงาน 7'!EM31</f>
        <v/>
      </c>
      <c r="E31" s="51" t="str">
        <f>'รายงาน 7'!EN31</f>
        <v/>
      </c>
      <c r="F31" s="51" t="str">
        <f t="shared" si="0"/>
        <v/>
      </c>
    </row>
    <row r="32" spans="1:6" s="26" customFormat="1" ht="15.95" customHeight="1">
      <c r="A32" s="51" t="str">
        <f>'รายงาน 7'!EJ32</f>
        <v/>
      </c>
      <c r="B32" s="51" t="str">
        <f>'รายงาน 7'!EK32</f>
        <v/>
      </c>
      <c r="C32" s="51" t="str">
        <f>'รายงาน 7'!EL32</f>
        <v/>
      </c>
      <c r="D32" s="51" t="str">
        <f>'รายงาน 7'!EM32</f>
        <v/>
      </c>
      <c r="E32" s="51" t="str">
        <f>'รายงาน 7'!EN32</f>
        <v/>
      </c>
      <c r="F32" s="51" t="str">
        <f t="shared" si="0"/>
        <v/>
      </c>
    </row>
    <row r="33" spans="1:6" s="26" customFormat="1" ht="15.95" customHeight="1">
      <c r="A33" s="51" t="str">
        <f>'รายงาน 7'!EJ33</f>
        <v/>
      </c>
      <c r="B33" s="51" t="str">
        <f>'รายงาน 7'!EK33</f>
        <v/>
      </c>
      <c r="C33" s="51" t="str">
        <f>'รายงาน 7'!EL33</f>
        <v/>
      </c>
      <c r="D33" s="51" t="str">
        <f>'รายงาน 7'!EM33</f>
        <v/>
      </c>
      <c r="E33" s="51" t="str">
        <f>'รายงาน 7'!EN33</f>
        <v/>
      </c>
      <c r="F33" s="51" t="str">
        <f t="shared" si="0"/>
        <v/>
      </c>
    </row>
    <row r="34" spans="1:6" s="26" customFormat="1" ht="15.95" customHeight="1">
      <c r="A34" s="51" t="str">
        <f>'รายงาน 7'!EJ34</f>
        <v/>
      </c>
      <c r="B34" s="51" t="str">
        <f>'รายงาน 7'!EK34</f>
        <v/>
      </c>
      <c r="C34" s="51" t="str">
        <f>'รายงาน 7'!EL34</f>
        <v/>
      </c>
      <c r="D34" s="51" t="str">
        <f>'รายงาน 7'!EM34</f>
        <v/>
      </c>
      <c r="E34" s="51" t="str">
        <f>'รายงาน 7'!EN34</f>
        <v/>
      </c>
      <c r="F34" s="51" t="str">
        <f t="shared" si="0"/>
        <v/>
      </c>
    </row>
    <row r="35" spans="1:6" s="26" customFormat="1" ht="15.95" customHeight="1">
      <c r="A35" s="51" t="str">
        <f>'รายงาน 7'!EJ35</f>
        <v/>
      </c>
      <c r="B35" s="51" t="str">
        <f>'รายงาน 7'!EK35</f>
        <v/>
      </c>
      <c r="C35" s="51" t="str">
        <f>'รายงาน 7'!EL35</f>
        <v/>
      </c>
      <c r="D35" s="51" t="str">
        <f>'รายงาน 7'!EM35</f>
        <v/>
      </c>
      <c r="E35" s="51" t="str">
        <f>'รายงาน 7'!EN35</f>
        <v/>
      </c>
      <c r="F35" s="51" t="str">
        <f t="shared" si="0"/>
        <v/>
      </c>
    </row>
    <row r="36" spans="1:6" s="26" customFormat="1" ht="15.95" customHeight="1">
      <c r="A36" s="51" t="str">
        <f>'รายงาน 7'!EJ36</f>
        <v/>
      </c>
      <c r="B36" s="51" t="str">
        <f>'รายงาน 7'!EK36</f>
        <v/>
      </c>
      <c r="C36" s="51" t="str">
        <f>'รายงาน 7'!EL36</f>
        <v/>
      </c>
      <c r="D36" s="51" t="str">
        <f>'รายงาน 7'!EM36</f>
        <v/>
      </c>
      <c r="E36" s="51" t="str">
        <f>'รายงาน 7'!EN36</f>
        <v/>
      </c>
      <c r="F36" s="51" t="str">
        <f t="shared" si="0"/>
        <v/>
      </c>
    </row>
    <row r="37" spans="1:6" s="26" customFormat="1" ht="15.95" customHeight="1">
      <c r="A37" s="51" t="str">
        <f>'รายงาน 7'!EJ37</f>
        <v/>
      </c>
      <c r="B37" s="51" t="str">
        <f>'รายงาน 7'!EK37</f>
        <v/>
      </c>
      <c r="C37" s="51" t="str">
        <f>'รายงาน 7'!EL37</f>
        <v/>
      </c>
      <c r="D37" s="51" t="str">
        <f>'รายงาน 7'!EM37</f>
        <v/>
      </c>
      <c r="E37" s="51" t="str">
        <f>'รายงาน 7'!EN37</f>
        <v/>
      </c>
      <c r="F37" s="51" t="str">
        <f t="shared" si="0"/>
        <v/>
      </c>
    </row>
    <row r="38" spans="1:6" s="26" customFormat="1" ht="15.95" customHeight="1">
      <c r="A38" s="51" t="str">
        <f>'รายงาน 7'!EJ38</f>
        <v/>
      </c>
      <c r="B38" s="51" t="str">
        <f>'รายงาน 7'!EK38</f>
        <v/>
      </c>
      <c r="C38" s="51" t="str">
        <f>'รายงาน 7'!EL38</f>
        <v/>
      </c>
      <c r="D38" s="51" t="str">
        <f>'รายงาน 7'!EM38</f>
        <v/>
      </c>
      <c r="E38" s="51" t="str">
        <f>'รายงาน 7'!EN38</f>
        <v/>
      </c>
      <c r="F38" s="51" t="str">
        <f t="shared" si="0"/>
        <v/>
      </c>
    </row>
    <row r="39" spans="1:6" s="26" customFormat="1" ht="15.95" customHeight="1">
      <c r="A39" s="51" t="str">
        <f>'รายงาน 7'!EJ39</f>
        <v/>
      </c>
      <c r="B39" s="51" t="str">
        <f>'รายงาน 7'!EK39</f>
        <v/>
      </c>
      <c r="C39" s="51" t="str">
        <f>'รายงาน 7'!EL39</f>
        <v/>
      </c>
      <c r="D39" s="51" t="str">
        <f>'รายงาน 7'!EM39</f>
        <v/>
      </c>
      <c r="E39" s="51" t="str">
        <f>'รายงาน 7'!EN39</f>
        <v/>
      </c>
      <c r="F39" s="51" t="str">
        <f t="shared" si="0"/>
        <v/>
      </c>
    </row>
    <row r="40" spans="1:6" s="26" customFormat="1" ht="15.95" customHeight="1">
      <c r="A40" s="51" t="str">
        <f>'รายงาน 7'!EJ40</f>
        <v/>
      </c>
      <c r="B40" s="51" t="str">
        <f>'รายงาน 7'!EK40</f>
        <v/>
      </c>
      <c r="C40" s="51" t="str">
        <f>'รายงาน 7'!EL40</f>
        <v/>
      </c>
      <c r="D40" s="51" t="str">
        <f>'รายงาน 7'!EM40</f>
        <v/>
      </c>
      <c r="E40" s="51" t="str">
        <f>'รายงาน 7'!EN40</f>
        <v/>
      </c>
      <c r="F40" s="51" t="str">
        <f t="shared" si="0"/>
        <v/>
      </c>
    </row>
    <row r="41" spans="1:6" s="26" customFormat="1" ht="15.95" customHeight="1">
      <c r="A41" s="51" t="str">
        <f>'รายงาน 7'!EJ41</f>
        <v/>
      </c>
      <c r="B41" s="51" t="str">
        <f>'รายงาน 7'!EK41</f>
        <v/>
      </c>
      <c r="C41" s="51" t="str">
        <f>'รายงาน 7'!EL41</f>
        <v/>
      </c>
      <c r="D41" s="51" t="str">
        <f>'รายงาน 7'!EM41</f>
        <v/>
      </c>
      <c r="E41" s="51" t="str">
        <f>'รายงาน 7'!EN41</f>
        <v/>
      </c>
      <c r="F41" s="51" t="str">
        <f t="shared" si="0"/>
        <v/>
      </c>
    </row>
    <row r="42" spans="1:6" s="26" customFormat="1" ht="15.95" customHeight="1">
      <c r="A42" s="51" t="str">
        <f>'รายงาน 7'!EJ42</f>
        <v/>
      </c>
      <c r="B42" s="51" t="str">
        <f>'รายงาน 7'!EK42</f>
        <v/>
      </c>
      <c r="C42" s="51" t="str">
        <f>'รายงาน 7'!EL42</f>
        <v/>
      </c>
      <c r="D42" s="51" t="str">
        <f>'รายงาน 7'!EM42</f>
        <v/>
      </c>
      <c r="E42" s="51" t="str">
        <f>'รายงาน 7'!EN42</f>
        <v/>
      </c>
      <c r="F42" s="51" t="str">
        <f t="shared" si="0"/>
        <v/>
      </c>
    </row>
    <row r="43" spans="1:6" s="26" customFormat="1" ht="15.95" customHeight="1">
      <c r="A43" s="51" t="str">
        <f>'รายงาน 7'!EJ43</f>
        <v/>
      </c>
      <c r="B43" s="51" t="str">
        <f>'รายงาน 7'!EK43</f>
        <v/>
      </c>
      <c r="C43" s="51" t="str">
        <f>'รายงาน 7'!EL43</f>
        <v/>
      </c>
      <c r="D43" s="51" t="str">
        <f>'รายงาน 7'!EM43</f>
        <v/>
      </c>
      <c r="E43" s="51" t="str">
        <f>'รายงาน 7'!EN43</f>
        <v/>
      </c>
      <c r="F43" s="51" t="str">
        <f t="shared" si="0"/>
        <v/>
      </c>
    </row>
    <row r="44" spans="1:6" s="26" customFormat="1" ht="15.95" customHeight="1">
      <c r="A44" s="51" t="str">
        <f>'รายงาน 7'!EJ44</f>
        <v/>
      </c>
      <c r="B44" s="51" t="str">
        <f>'รายงาน 7'!EK44</f>
        <v/>
      </c>
      <c r="C44" s="51" t="str">
        <f>'รายงาน 7'!EL44</f>
        <v/>
      </c>
      <c r="D44" s="51" t="str">
        <f>'รายงาน 7'!EM44</f>
        <v/>
      </c>
      <c r="E44" s="51" t="str">
        <f>'รายงาน 7'!EN44</f>
        <v/>
      </c>
      <c r="F44" s="51" t="str">
        <f t="shared" si="0"/>
        <v/>
      </c>
    </row>
    <row r="45" spans="1:6" s="26" customFormat="1" ht="15.95" customHeight="1">
      <c r="A45" s="51" t="str">
        <f>'รายงาน 7'!EJ45</f>
        <v/>
      </c>
      <c r="B45" s="51" t="str">
        <f>'รายงาน 7'!EK45</f>
        <v/>
      </c>
      <c r="C45" s="51" t="str">
        <f>'รายงาน 7'!EL45</f>
        <v/>
      </c>
      <c r="D45" s="51" t="str">
        <f>'รายงาน 7'!EM45</f>
        <v/>
      </c>
      <c r="E45" s="51" t="str">
        <f>'รายงาน 7'!EN45</f>
        <v/>
      </c>
      <c r="F45" s="51" t="str">
        <f t="shared" si="0"/>
        <v/>
      </c>
    </row>
    <row r="46" spans="1:6" s="26" customFormat="1" ht="15.95" customHeight="1">
      <c r="A46" s="51" t="str">
        <f>'รายงาน 7'!EJ46</f>
        <v/>
      </c>
      <c r="B46" s="51" t="str">
        <f>'รายงาน 7'!EK46</f>
        <v/>
      </c>
      <c r="C46" s="51" t="str">
        <f>'รายงาน 7'!EL46</f>
        <v/>
      </c>
      <c r="D46" s="51" t="str">
        <f>'รายงาน 7'!EM46</f>
        <v/>
      </c>
      <c r="E46" s="51" t="str">
        <f>'รายงาน 7'!EN46</f>
        <v/>
      </c>
      <c r="F46" s="51" t="str">
        <f t="shared" si="0"/>
        <v/>
      </c>
    </row>
    <row r="47" spans="1:6" s="26" customFormat="1" ht="15.95" customHeight="1">
      <c r="A47" s="51" t="str">
        <f>'รายงาน 7'!EJ47</f>
        <v/>
      </c>
      <c r="B47" s="51" t="str">
        <f>'รายงาน 7'!EK47</f>
        <v/>
      </c>
      <c r="C47" s="51" t="str">
        <f>'รายงาน 7'!EL47</f>
        <v/>
      </c>
      <c r="D47" s="51" t="str">
        <f>'รายงาน 7'!EM47</f>
        <v/>
      </c>
      <c r="E47" s="51" t="str">
        <f>'รายงาน 7'!EN47</f>
        <v/>
      </c>
      <c r="F47" s="51" t="str">
        <f t="shared" si="0"/>
        <v/>
      </c>
    </row>
    <row r="48" spans="1:6" s="26" customFormat="1" ht="15.95" customHeight="1">
      <c r="A48" s="51" t="str">
        <f>'รายงาน 7'!EJ48</f>
        <v/>
      </c>
      <c r="B48" s="51" t="str">
        <f>'รายงาน 7'!EK48</f>
        <v/>
      </c>
      <c r="C48" s="51" t="str">
        <f>'รายงาน 7'!EL48</f>
        <v/>
      </c>
      <c r="D48" s="51" t="str">
        <f>'รายงาน 7'!EM48</f>
        <v/>
      </c>
      <c r="E48" s="51" t="str">
        <f>'รายงาน 7'!EN48</f>
        <v/>
      </c>
      <c r="F48" s="51" t="str">
        <f t="shared" si="0"/>
        <v/>
      </c>
    </row>
    <row r="49" spans="1:6" s="26" customFormat="1" ht="15.95" customHeight="1">
      <c r="A49" s="51" t="str">
        <f>'รายงาน 7'!EJ49</f>
        <v/>
      </c>
      <c r="B49" s="51" t="str">
        <f>'รายงาน 7'!EK49</f>
        <v/>
      </c>
      <c r="C49" s="51" t="str">
        <f>'รายงาน 7'!EL49</f>
        <v/>
      </c>
      <c r="D49" s="51" t="str">
        <f>'รายงาน 7'!EM49</f>
        <v/>
      </c>
      <c r="E49" s="51" t="str">
        <f>'รายงาน 7'!EN49</f>
        <v/>
      </c>
      <c r="F49" s="51" t="str">
        <f t="shared" si="0"/>
        <v/>
      </c>
    </row>
    <row r="50" spans="1:6" s="26" customFormat="1" ht="15.95" customHeight="1">
      <c r="A50" s="51" t="str">
        <f>'รายงาน 7'!EJ50</f>
        <v/>
      </c>
      <c r="B50" s="51" t="str">
        <f>'รายงาน 7'!EK50</f>
        <v/>
      </c>
      <c r="C50" s="51" t="str">
        <f>'รายงาน 7'!EL50</f>
        <v/>
      </c>
      <c r="D50" s="51" t="str">
        <f>'รายงาน 7'!EM50</f>
        <v/>
      </c>
      <c r="E50" s="51" t="str">
        <f>'รายงาน 7'!EN50</f>
        <v/>
      </c>
      <c r="F50" s="51" t="str">
        <f t="shared" si="0"/>
        <v/>
      </c>
    </row>
    <row r="51" spans="1:6" s="26" customFormat="1" ht="15.95" customHeight="1">
      <c r="A51" s="51" t="str">
        <f>'รายงาน 7'!EJ51</f>
        <v/>
      </c>
      <c r="B51" s="51" t="str">
        <f>'รายงาน 7'!EK51</f>
        <v/>
      </c>
      <c r="C51" s="51" t="str">
        <f>'รายงาน 7'!EL51</f>
        <v/>
      </c>
      <c r="D51" s="51" t="str">
        <f>'รายงาน 7'!EM51</f>
        <v/>
      </c>
      <c r="E51" s="51" t="str">
        <f>'รายงาน 7'!EN51</f>
        <v/>
      </c>
      <c r="F51" s="51" t="str">
        <f t="shared" si="0"/>
        <v/>
      </c>
    </row>
    <row r="52" spans="1:6" s="26" customFormat="1" ht="15.95" customHeight="1">
      <c r="A52" s="51" t="str">
        <f>'รายงาน 7'!EJ52</f>
        <v/>
      </c>
      <c r="B52" s="51" t="str">
        <f>'รายงาน 7'!EK52</f>
        <v/>
      </c>
      <c r="C52" s="51" t="str">
        <f>'รายงาน 7'!EL52</f>
        <v/>
      </c>
      <c r="D52" s="51" t="str">
        <f>'รายงาน 7'!EM52</f>
        <v/>
      </c>
      <c r="E52" s="51" t="str">
        <f>'รายงาน 7'!EN52</f>
        <v/>
      </c>
      <c r="F52" s="51" t="str">
        <f t="shared" si="0"/>
        <v/>
      </c>
    </row>
    <row r="53" spans="1:6" s="26" customFormat="1" ht="15.95" customHeight="1">
      <c r="A53" s="51" t="str">
        <f>'รายงาน 7'!EJ53</f>
        <v/>
      </c>
      <c r="B53" s="51" t="str">
        <f>'รายงาน 7'!EK53</f>
        <v/>
      </c>
      <c r="C53" s="51" t="str">
        <f>'รายงาน 7'!EL53</f>
        <v/>
      </c>
      <c r="D53" s="51" t="str">
        <f>'รายงาน 7'!EM53</f>
        <v/>
      </c>
      <c r="E53" s="51" t="str">
        <f>'รายงาน 7'!EN53</f>
        <v/>
      </c>
      <c r="F53" s="51" t="str">
        <f t="shared" si="0"/>
        <v/>
      </c>
    </row>
    <row r="54" spans="1:6" s="26" customFormat="1" ht="15.95" customHeight="1">
      <c r="A54" s="51" t="str">
        <f>'รายงาน 7'!EJ54</f>
        <v/>
      </c>
      <c r="B54" s="51" t="str">
        <f>'รายงาน 7'!EK54</f>
        <v/>
      </c>
      <c r="C54" s="51" t="str">
        <f>'รายงาน 7'!EL54</f>
        <v/>
      </c>
      <c r="D54" s="51" t="str">
        <f>'รายงาน 7'!EM54</f>
        <v/>
      </c>
      <c r="E54" s="51" t="str">
        <f>'รายงาน 7'!EN54</f>
        <v/>
      </c>
      <c r="F54" s="51" t="str">
        <f t="shared" si="0"/>
        <v/>
      </c>
    </row>
    <row r="55" spans="1:6" s="26" customFormat="1" ht="15.95" customHeight="1">
      <c r="A55" s="51" t="str">
        <f>'รายงาน 7'!EJ55</f>
        <v/>
      </c>
      <c r="B55" s="51" t="str">
        <f>'รายงาน 7'!EK55</f>
        <v/>
      </c>
      <c r="C55" s="51" t="str">
        <f>'รายงาน 7'!EL55</f>
        <v/>
      </c>
      <c r="D55" s="51" t="str">
        <f>'รายงาน 7'!EM55</f>
        <v/>
      </c>
      <c r="E55" s="51" t="str">
        <f>'รายงาน 7'!EN55</f>
        <v/>
      </c>
      <c r="F55" s="51" t="str">
        <f t="shared" si="0"/>
        <v/>
      </c>
    </row>
    <row r="56" spans="1:6" ht="15.75" customHeight="1">
      <c r="A56" s="436">
        <v>1</v>
      </c>
      <c r="B56" s="436">
        <v>2</v>
      </c>
      <c r="C56" s="436">
        <v>3</v>
      </c>
      <c r="D56" s="436">
        <v>4</v>
      </c>
      <c r="E56" s="436">
        <v>5</v>
      </c>
      <c r="F56" s="436" t="s">
        <v>437</v>
      </c>
    </row>
    <row r="57" spans="1:6">
      <c r="A57" s="266">
        <f t="shared" ref="A57:F57" si="1">COUNTIF(A6:A55,"0")</f>
        <v>0</v>
      </c>
      <c r="B57" s="266">
        <f t="shared" si="1"/>
        <v>0</v>
      </c>
      <c r="C57" s="266">
        <f t="shared" si="1"/>
        <v>0</v>
      </c>
      <c r="D57" s="266">
        <f t="shared" si="1"/>
        <v>0</v>
      </c>
      <c r="E57" s="266">
        <f t="shared" si="1"/>
        <v>0</v>
      </c>
      <c r="F57" s="266">
        <f t="shared" si="1"/>
        <v>0</v>
      </c>
    </row>
    <row r="58" spans="1:6">
      <c r="A58" s="266">
        <f t="shared" ref="A58:F58" si="2">COUNTIF(A6:A55,"1")</f>
        <v>0</v>
      </c>
      <c r="B58" s="266">
        <f t="shared" si="2"/>
        <v>0</v>
      </c>
      <c r="C58" s="266">
        <f t="shared" si="2"/>
        <v>0</v>
      </c>
      <c r="D58" s="266">
        <f t="shared" si="2"/>
        <v>0</v>
      </c>
      <c r="E58" s="266">
        <f t="shared" si="2"/>
        <v>0</v>
      </c>
      <c r="F58" s="266">
        <f t="shared" si="2"/>
        <v>0</v>
      </c>
    </row>
    <row r="59" spans="1:6">
      <c r="A59" s="266">
        <f t="shared" ref="A59:F59" si="3">COUNTIF(A6:A55,"2")</f>
        <v>0</v>
      </c>
      <c r="B59" s="266">
        <f t="shared" si="3"/>
        <v>0</v>
      </c>
      <c r="C59" s="266">
        <f t="shared" si="3"/>
        <v>0</v>
      </c>
      <c r="D59" s="266">
        <f t="shared" si="3"/>
        <v>0</v>
      </c>
      <c r="E59" s="266">
        <f t="shared" si="3"/>
        <v>0</v>
      </c>
      <c r="F59" s="266">
        <f t="shared" si="3"/>
        <v>0</v>
      </c>
    </row>
    <row r="60" spans="1:6">
      <c r="A60" s="266">
        <f t="shared" ref="A60:F60" si="4">COUNTIF(A6:A55,"3")</f>
        <v>0</v>
      </c>
      <c r="B60" s="266">
        <f t="shared" si="4"/>
        <v>0</v>
      </c>
      <c r="C60" s="266">
        <f t="shared" si="4"/>
        <v>0</v>
      </c>
      <c r="D60" s="266">
        <f t="shared" si="4"/>
        <v>0</v>
      </c>
      <c r="E60" s="266">
        <f t="shared" si="4"/>
        <v>0</v>
      </c>
      <c r="F60" s="266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0" customWidth="1"/>
    <col min="145" max="145" width="9.28515625" style="60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6"/>
      <c r="C1" s="67"/>
      <c r="D1" s="66" t="str">
        <f>"บันทึกคะแนนสมรรถนะสำคัญของผู้เรียน  "  &amp;"ปีการศึกษา "   &amp;'ข้อมูลพื้นฐาน  '!$F$9</f>
        <v>บันทึกคะแนนสมรรถนะสำคัญของผู้เรียน  ปีการศึกษา 2568</v>
      </c>
      <c r="E1" s="67"/>
      <c r="F1" s="67"/>
      <c r="G1" s="67"/>
      <c r="H1" s="67"/>
      <c r="I1" s="67"/>
      <c r="J1" s="67"/>
      <c r="K1" s="67"/>
      <c r="L1" s="66" t="str">
        <f>D1</f>
        <v>บันทึกคะแนนสมรรถนะสำคัญของผู้เรียน  ปีการศึกษา 2568</v>
      </c>
      <c r="M1" s="67"/>
      <c r="N1" s="67"/>
      <c r="O1" s="67"/>
      <c r="P1" s="67"/>
      <c r="Q1" s="67"/>
      <c r="R1" s="67"/>
      <c r="S1" s="67"/>
      <c r="T1" s="66" t="str">
        <f>L1</f>
        <v>บันทึกคะแนนสมรรถนะสำคัญของผู้เรียน  ปีการศึกษา 2568</v>
      </c>
      <c r="U1" s="67"/>
      <c r="V1" s="67"/>
      <c r="W1" s="67"/>
      <c r="X1" s="67"/>
      <c r="Y1" s="67"/>
      <c r="Z1" s="67"/>
      <c r="AA1" s="67"/>
      <c r="AB1" s="66" t="str">
        <f>T1</f>
        <v>บันทึกคะแนนสมรรถนะสำคัญของผู้เรียน  ปีการศึกษา 2568</v>
      </c>
      <c r="AC1" s="67"/>
      <c r="AD1" s="67"/>
      <c r="AE1" s="67"/>
      <c r="AF1" s="67"/>
      <c r="AG1" s="67"/>
      <c r="AH1" s="67"/>
      <c r="AI1" s="67"/>
      <c r="AJ1" s="66" t="str">
        <f>AB1</f>
        <v>บันทึกคะแนนสมรรถนะสำคัญของผู้เรียน  ปีการศึกษา 2568</v>
      </c>
      <c r="AK1" s="67"/>
      <c r="AL1" s="67"/>
      <c r="AM1" s="67"/>
      <c r="AN1" s="67"/>
      <c r="AO1" s="67"/>
      <c r="AP1" s="67"/>
      <c r="AQ1" s="67"/>
      <c r="AR1" s="66" t="str">
        <f>AJ1</f>
        <v>บันทึกคะแนนสมรรถนะสำคัญของผู้เรียน  ปีการศึกษา 2568</v>
      </c>
      <c r="AS1" s="67"/>
      <c r="AT1" s="67"/>
      <c r="AU1" s="67"/>
      <c r="AV1" s="67"/>
      <c r="AW1" s="67"/>
      <c r="AX1" s="67"/>
      <c r="AY1" s="67"/>
      <c r="AZ1" s="66" t="str">
        <f>AR1</f>
        <v>บันทึกคะแนนสมรรถนะสำคัญของผู้เรียน  ปีการศึกษา 2568</v>
      </c>
      <c r="BA1" s="67"/>
      <c r="BB1" s="67"/>
      <c r="BC1" s="67"/>
      <c r="BD1" s="67"/>
      <c r="BE1" s="67"/>
      <c r="BF1" s="67"/>
      <c r="BG1" s="67"/>
      <c r="BH1" s="66" t="str">
        <f>AZ1</f>
        <v>บันทึกคะแนนสมรรถนะสำคัญของผู้เรียน  ปีการศึกษา 2568</v>
      </c>
      <c r="BI1" s="67"/>
      <c r="BJ1" s="67"/>
      <c r="BK1" s="67"/>
      <c r="BL1" s="67"/>
      <c r="BM1" s="67"/>
      <c r="BN1" s="67"/>
      <c r="BO1" s="67"/>
      <c r="BP1" s="66" t="str">
        <f>BH1</f>
        <v>บันทึกคะแนนสมรรถนะสำคัญของผู้เรียน  ปีการศึกษา 2568</v>
      </c>
      <c r="BQ1" s="67"/>
      <c r="BR1" s="67"/>
      <c r="BS1" s="67"/>
      <c r="BT1" s="67"/>
      <c r="BU1" s="67"/>
      <c r="BV1" s="67"/>
      <c r="BW1" s="67"/>
      <c r="BX1" s="66" t="str">
        <f>BP1</f>
        <v>บันทึกคะแนนสมรรถนะสำคัญของผู้เรียน  ปีการศึกษา 2568</v>
      </c>
      <c r="BY1" s="67"/>
      <c r="BZ1" s="67"/>
      <c r="CA1" s="67"/>
      <c r="CB1" s="67"/>
      <c r="CC1" s="67"/>
      <c r="CD1" s="67"/>
      <c r="CE1" s="67"/>
      <c r="CF1" s="66" t="str">
        <f>BX1</f>
        <v>บันทึกคะแนนสมรรถนะสำคัญของผู้เรียน  ปีการศึกษา 2568</v>
      </c>
      <c r="CG1" s="67"/>
      <c r="CH1" s="67"/>
      <c r="CI1" s="67"/>
      <c r="CJ1" s="67"/>
      <c r="CK1" s="67"/>
      <c r="CL1" s="67"/>
      <c r="CM1" s="67"/>
      <c r="CN1" s="66" t="str">
        <f>CF1</f>
        <v>บันทึกคะแนนสมรรถนะสำคัญของผู้เรียน  ปีการศึกษา 2568</v>
      </c>
      <c r="CO1" s="67"/>
      <c r="CP1" s="67"/>
      <c r="CQ1" s="67"/>
      <c r="CR1" s="67"/>
      <c r="CS1" s="67"/>
      <c r="CT1" s="67"/>
      <c r="CU1" s="67"/>
      <c r="CV1" s="66" t="str">
        <f>CN1</f>
        <v>บันทึกคะแนนสมรรถนะสำคัญของผู้เรียน  ปีการศึกษา 2568</v>
      </c>
      <c r="CW1" s="67"/>
      <c r="CX1" s="67"/>
      <c r="CY1" s="67"/>
      <c r="CZ1" s="67"/>
      <c r="DA1" s="67"/>
      <c r="DB1" s="67"/>
      <c r="DC1" s="67"/>
      <c r="DD1" s="66" t="str">
        <f>CV1</f>
        <v>บันทึกคะแนนสมรรถนะสำคัญของผู้เรียน  ปีการศึกษา 2568</v>
      </c>
      <c r="DE1" s="67"/>
      <c r="DF1" s="67"/>
      <c r="DG1" s="67"/>
      <c r="DH1" s="67"/>
      <c r="DI1" s="67"/>
      <c r="DJ1" s="67"/>
      <c r="DK1" s="67"/>
      <c r="DL1" s="66" t="str">
        <f>BP1</f>
        <v>บันทึกคะแนนสมรรถนะสำคัญของผู้เรียน  ปีการศึกษา 2568</v>
      </c>
      <c r="DM1" s="67"/>
      <c r="DN1" s="67"/>
      <c r="DO1" s="67"/>
      <c r="DP1" s="67"/>
      <c r="DQ1" s="67"/>
      <c r="DR1" s="67"/>
      <c r="DS1" s="67"/>
      <c r="DT1" s="66" t="str">
        <f>BH1</f>
        <v>บันทึกคะแนนสมรรถนะสำคัญของผู้เรียน  ปีการศึกษา 2568</v>
      </c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</row>
    <row r="2" spans="1:152" ht="18.95" customHeight="1">
      <c r="A2" s="66"/>
      <c r="C2" s="68"/>
      <c r="D2" s="66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1  โรงเรียนวัดโฆสิตาราม</v>
      </c>
      <c r="E2" s="68"/>
      <c r="F2" s="68"/>
      <c r="G2" s="68"/>
      <c r="H2" s="68"/>
      <c r="I2" s="68"/>
      <c r="J2" s="68"/>
      <c r="K2" s="68"/>
      <c r="L2" s="66" t="str">
        <f>D2</f>
        <v>ระดับชั้นประถมศึกษาปีที่ 1  โรงเรียนวัดโฆสิตาราม</v>
      </c>
      <c r="M2" s="68"/>
      <c r="N2" s="68"/>
      <c r="O2" s="68"/>
      <c r="P2" s="68"/>
      <c r="Q2" s="68"/>
      <c r="R2" s="68"/>
      <c r="S2" s="68"/>
      <c r="T2" s="66" t="str">
        <f>L2</f>
        <v>ระดับชั้นประถมศึกษาปีที่ 1  โรงเรียนวัดโฆสิตาราม</v>
      </c>
      <c r="U2" s="68"/>
      <c r="V2" s="68"/>
      <c r="W2" s="68"/>
      <c r="X2" s="68"/>
      <c r="Y2" s="68"/>
      <c r="Z2" s="68"/>
      <c r="AA2" s="68"/>
      <c r="AB2" s="66" t="str">
        <f>T2</f>
        <v>ระดับชั้นประถมศึกษาปีที่ 1  โรงเรียนวัดโฆสิตาราม</v>
      </c>
      <c r="AC2" s="68"/>
      <c r="AD2" s="68"/>
      <c r="AE2" s="68"/>
      <c r="AF2" s="68"/>
      <c r="AG2" s="68"/>
      <c r="AH2" s="68"/>
      <c r="AI2" s="68"/>
      <c r="AJ2" s="66" t="str">
        <f>AB2</f>
        <v>ระดับชั้นประถมศึกษาปีที่ 1  โรงเรียนวัดโฆสิตาราม</v>
      </c>
      <c r="AK2" s="68"/>
      <c r="AL2" s="68"/>
      <c r="AM2" s="68"/>
      <c r="AN2" s="68"/>
      <c r="AO2" s="68"/>
      <c r="AP2" s="68"/>
      <c r="AQ2" s="68"/>
      <c r="AR2" s="66" t="str">
        <f>AJ2</f>
        <v>ระดับชั้นประถมศึกษาปีที่ 1  โรงเรียนวัดโฆสิตาราม</v>
      </c>
      <c r="AS2" s="68"/>
      <c r="AT2" s="68"/>
      <c r="AU2" s="68"/>
      <c r="AV2" s="68"/>
      <c r="AW2" s="68"/>
      <c r="AX2" s="68"/>
      <c r="AY2" s="68"/>
      <c r="AZ2" s="66" t="str">
        <f>AR2</f>
        <v>ระดับชั้นประถมศึกษาปีที่ 1  โรงเรียนวัดโฆสิตาราม</v>
      </c>
      <c r="BA2" s="68"/>
      <c r="BB2" s="68"/>
      <c r="BC2" s="68"/>
      <c r="BD2" s="68"/>
      <c r="BE2" s="68"/>
      <c r="BF2" s="68"/>
      <c r="BG2" s="68"/>
      <c r="BH2" s="66" t="str">
        <f>AZ2</f>
        <v>ระดับชั้นประถมศึกษาปีที่ 1  โรงเรียนวัดโฆสิตาราม</v>
      </c>
      <c r="BI2" s="68"/>
      <c r="BJ2" s="68"/>
      <c r="BK2" s="68"/>
      <c r="BL2" s="68"/>
      <c r="BM2" s="68"/>
      <c r="BN2" s="68"/>
      <c r="BO2" s="68"/>
      <c r="BP2" s="66" t="str">
        <f>BH2</f>
        <v>ระดับชั้นประถมศึกษาปีที่ 1  โรงเรียนวัดโฆสิตาราม</v>
      </c>
      <c r="BQ2" s="68"/>
      <c r="BR2" s="68"/>
      <c r="BS2" s="68"/>
      <c r="BT2" s="68"/>
      <c r="BU2" s="68"/>
      <c r="BV2" s="68"/>
      <c r="BW2" s="68"/>
      <c r="BX2" s="66" t="str">
        <f>BP2</f>
        <v>ระดับชั้นประถมศึกษาปีที่ 1  โรงเรียนวัดโฆสิตาราม</v>
      </c>
      <c r="BY2" s="68"/>
      <c r="BZ2" s="68"/>
      <c r="CA2" s="68"/>
      <c r="CB2" s="68"/>
      <c r="CC2" s="68"/>
      <c r="CD2" s="68"/>
      <c r="CE2" s="68"/>
      <c r="CF2" s="66" t="str">
        <f>BX2</f>
        <v>ระดับชั้นประถมศึกษาปีที่ 1  โรงเรียนวัดโฆสิตาราม</v>
      </c>
      <c r="CG2" s="68"/>
      <c r="CH2" s="68"/>
      <c r="CI2" s="68"/>
      <c r="CJ2" s="68"/>
      <c r="CK2" s="68"/>
      <c r="CL2" s="68"/>
      <c r="CM2" s="68"/>
      <c r="CN2" s="66" t="str">
        <f>CF2</f>
        <v>ระดับชั้นประถมศึกษาปีที่ 1  โรงเรียนวัดโฆสิตาราม</v>
      </c>
      <c r="CO2" s="68"/>
      <c r="CP2" s="68"/>
      <c r="CQ2" s="68"/>
      <c r="CR2" s="68"/>
      <c r="CS2" s="68"/>
      <c r="CT2" s="68"/>
      <c r="CU2" s="68"/>
      <c r="CV2" s="66" t="str">
        <f>CN2</f>
        <v>ระดับชั้นประถมศึกษาปีที่ 1  โรงเรียนวัดโฆสิตาราม</v>
      </c>
      <c r="CW2" s="68"/>
      <c r="CX2" s="68"/>
      <c r="CY2" s="68"/>
      <c r="CZ2" s="68"/>
      <c r="DA2" s="68"/>
      <c r="DB2" s="68"/>
      <c r="DC2" s="68"/>
      <c r="DD2" s="66" t="str">
        <f>CV2</f>
        <v>ระดับชั้นประถมศึกษาปีที่ 1  โรงเรียนวัดโฆสิตาราม</v>
      </c>
      <c r="DE2" s="68"/>
      <c r="DF2" s="68"/>
      <c r="DG2" s="68"/>
      <c r="DH2" s="68"/>
      <c r="DI2" s="68"/>
      <c r="DJ2" s="68"/>
      <c r="DK2" s="68"/>
      <c r="DL2" s="66" t="str">
        <f>BP2</f>
        <v>ระดับชั้นประถมศึกษาปีที่ 1  โรงเรียนวัดโฆสิตาราม</v>
      </c>
      <c r="DM2" s="68"/>
      <c r="DN2" s="68"/>
      <c r="DO2" s="68"/>
      <c r="DP2" s="68"/>
      <c r="DQ2" s="68"/>
      <c r="DR2" s="68"/>
      <c r="DS2" s="68"/>
      <c r="DT2" s="66" t="str">
        <f>BH2</f>
        <v>ระดับชั้นประถมศึกษาปีที่ 1  โรงเรียนวัดโฆสิตาราม</v>
      </c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</row>
    <row r="3" spans="1:152" ht="21" customHeight="1">
      <c r="A3" s="512" t="s">
        <v>2</v>
      </c>
      <c r="B3" s="520" t="s">
        <v>28</v>
      </c>
      <c r="C3" s="512" t="s">
        <v>6</v>
      </c>
      <c r="D3" s="498" t="str">
        <f>'ข้อมูลพื้นฐาน  '!$E13</f>
        <v>ภาษาไทย</v>
      </c>
      <c r="E3" s="499"/>
      <c r="F3" s="499"/>
      <c r="G3" s="499"/>
      <c r="H3" s="499"/>
      <c r="I3" s="499"/>
      <c r="J3" s="499"/>
      <c r="K3" s="500"/>
      <c r="L3" s="498" t="str">
        <f>'ข้อมูลพื้นฐาน  '!$E14</f>
        <v>คณิตศาสตร์</v>
      </c>
      <c r="M3" s="499"/>
      <c r="N3" s="499"/>
      <c r="O3" s="499"/>
      <c r="P3" s="499"/>
      <c r="Q3" s="499"/>
      <c r="R3" s="499"/>
      <c r="S3" s="500"/>
      <c r="T3" s="498" t="str">
        <f>'ข้อมูลพื้นฐาน  '!$E15</f>
        <v>วิทยาศาสตร์และเทคโนโลยี</v>
      </c>
      <c r="U3" s="499"/>
      <c r="V3" s="499"/>
      <c r="W3" s="499"/>
      <c r="X3" s="499"/>
      <c r="Y3" s="499"/>
      <c r="Z3" s="499"/>
      <c r="AA3" s="500"/>
      <c r="AB3" s="498" t="str">
        <f>'ข้อมูลพื้นฐาน  '!$E16</f>
        <v>สังคมศึกษา ศาสนาและ วัฒนธรรม</v>
      </c>
      <c r="AC3" s="499"/>
      <c r="AD3" s="499"/>
      <c r="AE3" s="499"/>
      <c r="AF3" s="499"/>
      <c r="AG3" s="499"/>
      <c r="AH3" s="499"/>
      <c r="AI3" s="500"/>
      <c r="AJ3" s="498" t="str">
        <f>'ข้อมูลพื้นฐาน  '!$E17</f>
        <v>ประวัติศาสตร์</v>
      </c>
      <c r="AK3" s="499"/>
      <c r="AL3" s="499"/>
      <c r="AM3" s="499"/>
      <c r="AN3" s="499"/>
      <c r="AO3" s="499"/>
      <c r="AP3" s="499"/>
      <c r="AQ3" s="500"/>
      <c r="AR3" s="498" t="str">
        <f>'ข้อมูลพื้นฐาน  '!$E18</f>
        <v>สุขศึกษาและพลศึกษา</v>
      </c>
      <c r="AS3" s="499"/>
      <c r="AT3" s="499"/>
      <c r="AU3" s="499"/>
      <c r="AV3" s="499"/>
      <c r="AW3" s="499"/>
      <c r="AX3" s="499"/>
      <c r="AY3" s="500"/>
      <c r="AZ3" s="498" t="str">
        <f>'ข้อมูลพื้นฐาน  '!$E19</f>
        <v>ศิลปะ</v>
      </c>
      <c r="BA3" s="499"/>
      <c r="BB3" s="499"/>
      <c r="BC3" s="499"/>
      <c r="BD3" s="499"/>
      <c r="BE3" s="499"/>
      <c r="BF3" s="499"/>
      <c r="BG3" s="500"/>
      <c r="BH3" s="498" t="str">
        <f>'ข้อมูลพื้นฐาน  '!$E20</f>
        <v>การงานอาชีพ</v>
      </c>
      <c r="BI3" s="499"/>
      <c r="BJ3" s="499"/>
      <c r="BK3" s="499"/>
      <c r="BL3" s="499"/>
      <c r="BM3" s="499"/>
      <c r="BN3" s="499"/>
      <c r="BO3" s="500"/>
      <c r="BP3" s="498" t="str">
        <f>'ข้อมูลพื้นฐาน  '!$E21</f>
        <v>ภาษาอังกฤษพื้นฐาน</v>
      </c>
      <c r="BQ3" s="499"/>
      <c r="BR3" s="499"/>
      <c r="BS3" s="499"/>
      <c r="BT3" s="499"/>
      <c r="BU3" s="499"/>
      <c r="BV3" s="499"/>
      <c r="BW3" s="500"/>
      <c r="BX3" s="498" t="str">
        <f>'ข้อมูลพื้นฐาน  '!$E22</f>
        <v>ภาษาจีน</v>
      </c>
      <c r="BY3" s="499"/>
      <c r="BZ3" s="499"/>
      <c r="CA3" s="499"/>
      <c r="CB3" s="499"/>
      <c r="CC3" s="499"/>
      <c r="CD3" s="499"/>
      <c r="CE3" s="500"/>
      <c r="CF3" s="498" t="str">
        <f>'ข้อมูลพื้นฐาน  '!$E23</f>
        <v>การป้องกันการทุจริต</v>
      </c>
      <c r="CG3" s="499"/>
      <c r="CH3" s="499"/>
      <c r="CI3" s="499"/>
      <c r="CJ3" s="499"/>
      <c r="CK3" s="499"/>
      <c r="CL3" s="499"/>
      <c r="CM3" s="500"/>
      <c r="CN3" s="498" t="str">
        <f>'ข้อมูลพื้นฐาน  '!$E24</f>
        <v>ภาษาอังกฤษเพิ่มเติม</v>
      </c>
      <c r="CO3" s="499"/>
      <c r="CP3" s="499"/>
      <c r="CQ3" s="499"/>
      <c r="CR3" s="499"/>
      <c r="CS3" s="499"/>
      <c r="CT3" s="499"/>
      <c r="CU3" s="500"/>
      <c r="CV3" s="498" t="str">
        <f>'ข้อมูลพื้นฐาน  '!$E25</f>
        <v>การว่ายน้ำเพื่อการเอาชีวิตรอด</v>
      </c>
      <c r="CW3" s="499"/>
      <c r="CX3" s="499"/>
      <c r="CY3" s="499"/>
      <c r="CZ3" s="499"/>
      <c r="DA3" s="499"/>
      <c r="DB3" s="499"/>
      <c r="DC3" s="500"/>
      <c r="DD3" s="498">
        <f>'ข้อมูลพื้นฐาน  '!$E26</f>
        <v>0</v>
      </c>
      <c r="DE3" s="499"/>
      <c r="DF3" s="499"/>
      <c r="DG3" s="499"/>
      <c r="DH3" s="499"/>
      <c r="DI3" s="499"/>
      <c r="DJ3" s="499"/>
      <c r="DK3" s="500"/>
      <c r="DL3" s="498">
        <f>'ข้อมูลพื้นฐาน  '!$E27</f>
        <v>0</v>
      </c>
      <c r="DM3" s="499"/>
      <c r="DN3" s="499"/>
      <c r="DO3" s="499"/>
      <c r="DP3" s="499"/>
      <c r="DQ3" s="499"/>
      <c r="DR3" s="499"/>
      <c r="DS3" s="500"/>
      <c r="DT3" s="498" t="s">
        <v>438</v>
      </c>
      <c r="DU3" s="499"/>
      <c r="DV3" s="499"/>
      <c r="DW3" s="499"/>
      <c r="DX3" s="499"/>
      <c r="DY3" s="499"/>
      <c r="DZ3" s="499"/>
      <c r="EA3" s="499"/>
      <c r="EB3" s="499"/>
      <c r="EC3" s="499"/>
      <c r="ED3" s="499"/>
      <c r="EE3" s="499"/>
      <c r="EF3" s="500"/>
      <c r="EN3" s="138"/>
      <c r="ER3" s="60"/>
      <c r="ES3" s="60"/>
      <c r="ET3" s="60"/>
      <c r="EU3" s="60"/>
      <c r="EV3" s="60"/>
    </row>
    <row r="4" spans="1:152" ht="30.75" customHeight="1">
      <c r="A4" s="517"/>
      <c r="B4" s="521"/>
      <c r="C4" s="517"/>
      <c r="D4" s="69" t="s">
        <v>365</v>
      </c>
      <c r="E4" s="69" t="s">
        <v>366</v>
      </c>
      <c r="F4" s="69" t="s">
        <v>367</v>
      </c>
      <c r="G4" s="69" t="s">
        <v>368</v>
      </c>
      <c r="H4" s="69" t="s">
        <v>369</v>
      </c>
      <c r="I4" s="79" t="s">
        <v>3</v>
      </c>
      <c r="J4" s="523" t="s">
        <v>64</v>
      </c>
      <c r="K4" s="529" t="s">
        <v>66</v>
      </c>
      <c r="L4" s="69" t="s">
        <v>365</v>
      </c>
      <c r="M4" s="69" t="s">
        <v>366</v>
      </c>
      <c r="N4" s="69" t="s">
        <v>367</v>
      </c>
      <c r="O4" s="69" t="s">
        <v>368</v>
      </c>
      <c r="P4" s="69" t="s">
        <v>369</v>
      </c>
      <c r="Q4" s="79" t="s">
        <v>3</v>
      </c>
      <c r="R4" s="523" t="s">
        <v>64</v>
      </c>
      <c r="S4" s="529" t="s">
        <v>66</v>
      </c>
      <c r="T4" s="69" t="s">
        <v>365</v>
      </c>
      <c r="U4" s="69" t="s">
        <v>366</v>
      </c>
      <c r="V4" s="69" t="s">
        <v>367</v>
      </c>
      <c r="W4" s="69" t="s">
        <v>368</v>
      </c>
      <c r="X4" s="69" t="s">
        <v>369</v>
      </c>
      <c r="Y4" s="79" t="s">
        <v>3</v>
      </c>
      <c r="Z4" s="523" t="s">
        <v>64</v>
      </c>
      <c r="AA4" s="529" t="s">
        <v>66</v>
      </c>
      <c r="AB4" s="69" t="s">
        <v>365</v>
      </c>
      <c r="AC4" s="69" t="s">
        <v>366</v>
      </c>
      <c r="AD4" s="69" t="s">
        <v>367</v>
      </c>
      <c r="AE4" s="69" t="s">
        <v>368</v>
      </c>
      <c r="AF4" s="69" t="s">
        <v>369</v>
      </c>
      <c r="AG4" s="79" t="s">
        <v>3</v>
      </c>
      <c r="AH4" s="523" t="s">
        <v>64</v>
      </c>
      <c r="AI4" s="529" t="s">
        <v>66</v>
      </c>
      <c r="AJ4" s="69" t="s">
        <v>365</v>
      </c>
      <c r="AK4" s="69" t="s">
        <v>366</v>
      </c>
      <c r="AL4" s="69" t="s">
        <v>367</v>
      </c>
      <c r="AM4" s="69" t="s">
        <v>368</v>
      </c>
      <c r="AN4" s="69" t="s">
        <v>369</v>
      </c>
      <c r="AO4" s="79" t="s">
        <v>3</v>
      </c>
      <c r="AP4" s="529" t="s">
        <v>64</v>
      </c>
      <c r="AQ4" s="529" t="s">
        <v>66</v>
      </c>
      <c r="AR4" s="69" t="s">
        <v>365</v>
      </c>
      <c r="AS4" s="69" t="s">
        <v>366</v>
      </c>
      <c r="AT4" s="69" t="s">
        <v>367</v>
      </c>
      <c r="AU4" s="69" t="s">
        <v>368</v>
      </c>
      <c r="AV4" s="69" t="s">
        <v>369</v>
      </c>
      <c r="AW4" s="79" t="s">
        <v>3</v>
      </c>
      <c r="AX4" s="523" t="s">
        <v>64</v>
      </c>
      <c r="AY4" s="529" t="s">
        <v>66</v>
      </c>
      <c r="AZ4" s="69" t="s">
        <v>365</v>
      </c>
      <c r="BA4" s="69" t="s">
        <v>366</v>
      </c>
      <c r="BB4" s="69" t="s">
        <v>367</v>
      </c>
      <c r="BC4" s="69" t="s">
        <v>368</v>
      </c>
      <c r="BD4" s="69" t="s">
        <v>369</v>
      </c>
      <c r="BE4" s="79" t="s">
        <v>3</v>
      </c>
      <c r="BF4" s="523" t="s">
        <v>64</v>
      </c>
      <c r="BG4" s="529" t="s">
        <v>66</v>
      </c>
      <c r="BH4" s="69" t="s">
        <v>365</v>
      </c>
      <c r="BI4" s="69" t="s">
        <v>366</v>
      </c>
      <c r="BJ4" s="69" t="s">
        <v>367</v>
      </c>
      <c r="BK4" s="69" t="s">
        <v>368</v>
      </c>
      <c r="BL4" s="69" t="s">
        <v>369</v>
      </c>
      <c r="BM4" s="79" t="s">
        <v>3</v>
      </c>
      <c r="BN4" s="523" t="s">
        <v>64</v>
      </c>
      <c r="BO4" s="529" t="s">
        <v>66</v>
      </c>
      <c r="BP4" s="69" t="s">
        <v>365</v>
      </c>
      <c r="BQ4" s="69" t="s">
        <v>366</v>
      </c>
      <c r="BR4" s="69" t="s">
        <v>367</v>
      </c>
      <c r="BS4" s="69" t="s">
        <v>368</v>
      </c>
      <c r="BT4" s="69" t="s">
        <v>369</v>
      </c>
      <c r="BU4" s="79" t="s">
        <v>3</v>
      </c>
      <c r="BV4" s="523" t="s">
        <v>64</v>
      </c>
      <c r="BW4" s="529" t="s">
        <v>66</v>
      </c>
      <c r="BX4" s="69" t="s">
        <v>365</v>
      </c>
      <c r="BY4" s="69" t="s">
        <v>366</v>
      </c>
      <c r="BZ4" s="69" t="s">
        <v>367</v>
      </c>
      <c r="CA4" s="69" t="s">
        <v>368</v>
      </c>
      <c r="CB4" s="69" t="s">
        <v>369</v>
      </c>
      <c r="CC4" s="79" t="s">
        <v>3</v>
      </c>
      <c r="CD4" s="523" t="s">
        <v>64</v>
      </c>
      <c r="CE4" s="529" t="s">
        <v>66</v>
      </c>
      <c r="CF4" s="69" t="s">
        <v>365</v>
      </c>
      <c r="CG4" s="69" t="s">
        <v>366</v>
      </c>
      <c r="CH4" s="69" t="s">
        <v>367</v>
      </c>
      <c r="CI4" s="69" t="s">
        <v>368</v>
      </c>
      <c r="CJ4" s="69" t="s">
        <v>369</v>
      </c>
      <c r="CK4" s="79" t="s">
        <v>3</v>
      </c>
      <c r="CL4" s="523" t="s">
        <v>64</v>
      </c>
      <c r="CM4" s="529" t="s">
        <v>66</v>
      </c>
      <c r="CN4" s="69" t="s">
        <v>365</v>
      </c>
      <c r="CO4" s="69" t="s">
        <v>366</v>
      </c>
      <c r="CP4" s="69" t="s">
        <v>367</v>
      </c>
      <c r="CQ4" s="69" t="s">
        <v>368</v>
      </c>
      <c r="CR4" s="69" t="s">
        <v>369</v>
      </c>
      <c r="CS4" s="79" t="s">
        <v>3</v>
      </c>
      <c r="CT4" s="523" t="s">
        <v>64</v>
      </c>
      <c r="CU4" s="529" t="s">
        <v>66</v>
      </c>
      <c r="CV4" s="69" t="s">
        <v>365</v>
      </c>
      <c r="CW4" s="69" t="s">
        <v>366</v>
      </c>
      <c r="CX4" s="69" t="s">
        <v>367</v>
      </c>
      <c r="CY4" s="69" t="s">
        <v>368</v>
      </c>
      <c r="CZ4" s="69" t="s">
        <v>369</v>
      </c>
      <c r="DA4" s="79" t="s">
        <v>3</v>
      </c>
      <c r="DB4" s="523" t="s">
        <v>64</v>
      </c>
      <c r="DC4" s="529" t="s">
        <v>66</v>
      </c>
      <c r="DD4" s="69" t="s">
        <v>365</v>
      </c>
      <c r="DE4" s="69" t="s">
        <v>366</v>
      </c>
      <c r="DF4" s="69" t="s">
        <v>367</v>
      </c>
      <c r="DG4" s="69" t="s">
        <v>368</v>
      </c>
      <c r="DH4" s="69" t="s">
        <v>369</v>
      </c>
      <c r="DI4" s="79" t="s">
        <v>3</v>
      </c>
      <c r="DJ4" s="523" t="s">
        <v>64</v>
      </c>
      <c r="DK4" s="529" t="s">
        <v>66</v>
      </c>
      <c r="DL4" s="69" t="s">
        <v>365</v>
      </c>
      <c r="DM4" s="69" t="s">
        <v>366</v>
      </c>
      <c r="DN4" s="69" t="s">
        <v>367</v>
      </c>
      <c r="DO4" s="69" t="s">
        <v>368</v>
      </c>
      <c r="DP4" s="69" t="s">
        <v>369</v>
      </c>
      <c r="DQ4" s="79" t="s">
        <v>3</v>
      </c>
      <c r="DR4" s="523" t="s">
        <v>64</v>
      </c>
      <c r="DS4" s="529" t="s">
        <v>66</v>
      </c>
      <c r="DT4" s="71" t="s">
        <v>76</v>
      </c>
      <c r="DU4" s="71" t="s">
        <v>64</v>
      </c>
      <c r="DV4" s="71" t="s">
        <v>77</v>
      </c>
      <c r="DW4" s="71" t="s">
        <v>64</v>
      </c>
      <c r="DX4" s="71" t="s">
        <v>78</v>
      </c>
      <c r="DY4" s="71" t="s">
        <v>64</v>
      </c>
      <c r="DZ4" s="71" t="s">
        <v>79</v>
      </c>
      <c r="EA4" s="71" t="s">
        <v>64</v>
      </c>
      <c r="EB4" s="71" t="s">
        <v>80</v>
      </c>
      <c r="EC4" s="71" t="s">
        <v>64</v>
      </c>
      <c r="ED4" s="108" t="s">
        <v>65</v>
      </c>
      <c r="EE4" s="587" t="s">
        <v>439</v>
      </c>
      <c r="EF4" s="529" t="s">
        <v>66</v>
      </c>
      <c r="EJ4" s="67" t="s">
        <v>294</v>
      </c>
      <c r="ER4" s="60"/>
      <c r="ES4" s="60"/>
      <c r="ET4" s="60"/>
      <c r="EU4" s="60"/>
      <c r="EV4" s="60"/>
    </row>
    <row r="5" spans="1:152" ht="20.25" customHeight="1">
      <c r="A5" s="513"/>
      <c r="B5" s="522"/>
      <c r="C5" s="153" t="s">
        <v>25</v>
      </c>
      <c r="D5" s="70">
        <f>IF(คะแนนสมรรถนะ!E6="","",คะแนนสมรรถนะ!E6)</f>
        <v>10</v>
      </c>
      <c r="E5" s="70">
        <f>IF(คะแนนสมรรถนะ!F6="","",คะแนนสมรรถนะ!F6)</f>
        <v>10</v>
      </c>
      <c r="F5" s="70">
        <f>IF(คะแนนสมรรถนะ!G6="","",คะแนนสมรรถนะ!G6)</f>
        <v>10</v>
      </c>
      <c r="G5" s="70">
        <f>IF(คะแนนสมรรถนะ!H6="","",คะแนนสมรรถนะ!H6)</f>
        <v>10</v>
      </c>
      <c r="H5" s="70">
        <f>IF(คะแนนสมรรถนะ!I6="","",คะแนนสมรรถนะ!I6)</f>
        <v>10</v>
      </c>
      <c r="I5" s="79">
        <f>IF(SUM(D5:H5),SUM(D5:H5),"")</f>
        <v>50</v>
      </c>
      <c r="J5" s="524"/>
      <c r="K5" s="530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79">
        <f>IF(SUM(L5:P5),SUM(L5:P5),"")</f>
        <v>50</v>
      </c>
      <c r="R5" s="524"/>
      <c r="S5" s="530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79">
        <f>IF(SUM(T5:X5),SUM(T5:X5),"")</f>
        <v>50</v>
      </c>
      <c r="Z5" s="524"/>
      <c r="AA5" s="530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79">
        <f>IF(SUM(AB5:AF5),SUM(AB5:AF5),"")</f>
        <v>50</v>
      </c>
      <c r="AH5" s="524"/>
      <c r="AI5" s="530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79">
        <f>IF(SUM(AJ5:AN5),SUM(AJ5:AN5),"")</f>
        <v>50</v>
      </c>
      <c r="AP5" s="530"/>
      <c r="AQ5" s="530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79">
        <f>IF(SUM(AR5:AV5),SUM(AR5:AV5),"")</f>
        <v>50</v>
      </c>
      <c r="AX5" s="524"/>
      <c r="AY5" s="530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79">
        <f>IF(SUM(AZ5:BD5),SUM(AZ5:BD5),"")</f>
        <v>50</v>
      </c>
      <c r="BF5" s="524"/>
      <c r="BG5" s="530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79">
        <f>IF(SUM(BH5:BL5),SUM(BH5:BL5),"")</f>
        <v>50</v>
      </c>
      <c r="BN5" s="524"/>
      <c r="BO5" s="530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79">
        <f>IF(SUM(BP5:BT5),SUM(BP5:BT5),"")</f>
        <v>50</v>
      </c>
      <c r="BV5" s="524"/>
      <c r="BW5" s="530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79">
        <f>IF(SUM(BX5:CB5),SUM(BX5:CB5),"")</f>
        <v>50</v>
      </c>
      <c r="CD5" s="524"/>
      <c r="CE5" s="530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79">
        <f>IF(SUM(CF5:CJ5),SUM(CF5:CJ5),"")</f>
        <v>50</v>
      </c>
      <c r="CL5" s="524"/>
      <c r="CM5" s="530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79">
        <f>IF(SUM(CN5:CR5),SUM(CN5:CR5),"")</f>
        <v>50</v>
      </c>
      <c r="CT5" s="524"/>
      <c r="CU5" s="530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79">
        <f>IF(SUM(CV5:CZ5),SUM(CV5:CZ5),"")</f>
        <v>50</v>
      </c>
      <c r="DB5" s="524"/>
      <c r="DC5" s="530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79" t="str">
        <f>IF(SUM(DD5:DH5),SUM(DD5:DH5),"")</f>
        <v/>
      </c>
      <c r="DJ5" s="524"/>
      <c r="DK5" s="530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79" t="str">
        <f>IF(SUM(DL5:DP5),SUM(DL5:DP5),"")</f>
        <v/>
      </c>
      <c r="DR5" s="524"/>
      <c r="DS5" s="530"/>
      <c r="DT5" s="71">
        <f>SUM(D5,L5,T5,AB5,AJ5,AR5,AZ5,BH5,BP5,BX5,CF5,CN5,CV5,DD5,DL5)</f>
        <v>130</v>
      </c>
      <c r="DU5" s="71"/>
      <c r="DV5" s="71">
        <f>SUM(E5,M5,U5,AC5,AK5,AS5,BA5,BI5,BQ5,BY5,CG5,CO5,CW5,DE5,DM5)</f>
        <v>130</v>
      </c>
      <c r="DW5" s="71"/>
      <c r="DX5" s="71">
        <f>SUM(F5,N5,V5,AD5,AL5,AT5,BB5,BJ5,BR5,BZ5,CH5,CP5,CX5,DF5,DN5)</f>
        <v>130</v>
      </c>
      <c r="DY5" s="71"/>
      <c r="DZ5" s="71">
        <f>SUM(G5,O5,W5,AE5,AM5,AU5,BC5,BK5,BS5,CA5,CI5,CQ5,CY5,DG5,DO5)</f>
        <v>130</v>
      </c>
      <c r="EA5" s="71"/>
      <c r="EB5" s="71">
        <f>SUM(H5,P5,X5,AF5,AN5,AV5,BD5,BL5,BT5,CB5,CJ5,CR5,CZ5,DH5,DP5)</f>
        <v>130</v>
      </c>
      <c r="EC5" s="71"/>
      <c r="ED5" s="108">
        <f>COUNT(DT6,DV6,DX6,DZ6,EB6)</f>
        <v>0</v>
      </c>
      <c r="EE5" s="604"/>
      <c r="EF5" s="530"/>
      <c r="EJ5" s="266" t="s">
        <v>365</v>
      </c>
      <c r="EK5" s="266" t="s">
        <v>366</v>
      </c>
      <c r="EL5" s="266" t="s">
        <v>367</v>
      </c>
      <c r="EM5" s="266" t="s">
        <v>368</v>
      </c>
      <c r="EN5" s="266" t="s">
        <v>369</v>
      </c>
      <c r="EO5" s="266" t="s">
        <v>293</v>
      </c>
    </row>
    <row r="6" spans="1:152" s="26" customFormat="1" ht="15.95" customHeight="1">
      <c r="A6" s="52">
        <v>1</v>
      </c>
      <c r="B6" s="23">
        <f>IF(คะแนนสอบ!C6="","",คะแนนสอบ!C6)</f>
        <v>2375</v>
      </c>
      <c r="C6" s="38" t="str">
        <f>IF(คะแนนสอบ!D6="","",คะแนนสอบ!D6)</f>
        <v>เด็กชายณัฐชนน  รอบรู้</v>
      </c>
      <c r="D6" s="70" t="str">
        <f>IF(คะแนนสมรรถนะ!E7="","",คะแนนสมรรถนะ!E7)</f>
        <v/>
      </c>
      <c r="E6" s="70" t="str">
        <f>IF(คะแนนสมรรถนะ!F7="","",คะแนนสมรรถนะ!F7)</f>
        <v/>
      </c>
      <c r="F6" s="70" t="str">
        <f>IF(คะแนนสมรรถนะ!G7="","",คะแนนสมรรถนะ!G7)</f>
        <v/>
      </c>
      <c r="G6" s="70" t="str">
        <f>IF(คะแนนสมรรถนะ!H7="","",คะแนนสมรรถนะ!H7)</f>
        <v/>
      </c>
      <c r="H6" s="70" t="str">
        <f>IF(คะแนนสมรรถนะ!I7="","",คะแนนสมรรถนะ!I7)</f>
        <v/>
      </c>
      <c r="I6" s="74" t="str">
        <f t="shared" ref="I6:I49" si="0">IF(SUM(D6:H6),ROUND(SUM(D6:H6)*100/$I$5,0),"")</f>
        <v/>
      </c>
      <c r="J6" s="108" t="str">
        <f t="shared" ref="J6:J49" si="1">IF(I6="","",VLOOKUP(I6,grad04,5,TRUE))</f>
        <v/>
      </c>
      <c r="K6" s="108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4" t="str">
        <f t="shared" ref="Q6:Q49" si="3">IF(SUM(L6:P6),ROUND(SUM(L6:P6)*100/$Q$5,0),"")</f>
        <v/>
      </c>
      <c r="R6" s="108" t="str">
        <f t="shared" ref="R6:R49" si="4">IF(Q6="","",VLOOKUP(Q6,grad04,5,TRUE))</f>
        <v/>
      </c>
      <c r="S6" s="108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4" t="str">
        <f t="shared" ref="Y6:Y49" si="6">IF(SUM(T6:X6),ROUND(SUM(T6:X6)*100/$Y$5,0),"")</f>
        <v/>
      </c>
      <c r="Z6" s="108" t="str">
        <f t="shared" ref="Z6:Z49" si="7">IF(Y6="","",VLOOKUP(Y6,grad04,5,TRUE))</f>
        <v/>
      </c>
      <c r="AA6" s="108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4" t="str">
        <f t="shared" ref="AG6:AG49" si="9">IF(SUM(AB6:AF6),ROUND(SUM(AB6:AF6)*100/$AG$5,0),"")</f>
        <v/>
      </c>
      <c r="AH6" s="108" t="str">
        <f t="shared" ref="AH6:AH49" si="10">IF(AG6="","",VLOOKUP(AG6,grad04,5,TRUE))</f>
        <v/>
      </c>
      <c r="AI6" s="108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4" t="str">
        <f t="shared" ref="AO6:AO49" si="12">IF(SUM(AJ6:AN6),ROUND(SUM(AJ6:AN6)*100/$AO$5,0),"")</f>
        <v/>
      </c>
      <c r="AP6" s="108" t="str">
        <f t="shared" ref="AP6:AP49" si="13">IF(AO6="","",VLOOKUP(AO6,grad04,5,TRUE))</f>
        <v/>
      </c>
      <c r="AQ6" s="108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4" t="str">
        <f t="shared" ref="AW6:AW49" si="15">IF(SUM(AR6:AV6),ROUND(SUM(AR6:AV6)*100/$AW$5,0),"")</f>
        <v/>
      </c>
      <c r="AX6" s="108" t="str">
        <f t="shared" ref="AX6:AX49" si="16">IF(AW6="","",VLOOKUP(AW6,grad04,5,TRUE))</f>
        <v/>
      </c>
      <c r="AY6" s="108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4" t="str">
        <f t="shared" ref="BE6:BE49" si="18">IF(SUM(AZ6:BD6),ROUND(SUM(AZ6:BD6)*100/$BE$5,0),"")</f>
        <v/>
      </c>
      <c r="BF6" s="108" t="str">
        <f t="shared" ref="BF6:BF49" si="19">IF(BE6="","",VLOOKUP(BE6,grad04,5,TRUE))</f>
        <v/>
      </c>
      <c r="BG6" s="108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4" t="str">
        <f t="shared" ref="BM6:BM49" si="21">IF(SUM(BH6:BL6),ROUND(SUM(BH6:BL6)*100/$BM$5,0),"")</f>
        <v/>
      </c>
      <c r="BN6" s="108" t="str">
        <f t="shared" ref="BN6:BN49" si="22">IF(BM6="","",VLOOKUP(BM6,grad04,5,TRUE))</f>
        <v/>
      </c>
      <c r="BO6" s="108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4" t="str">
        <f t="shared" ref="BU6:BU49" si="24">IF(SUM(BP6:BT6),ROUND(SUM(BP6:BT6)*100/$BU$5,0),"")</f>
        <v/>
      </c>
      <c r="BV6" s="108" t="str">
        <f t="shared" ref="BV6:BV49" si="25">IF(BU6="","",VLOOKUP(BU6,grad04,5,TRUE))</f>
        <v/>
      </c>
      <c r="BW6" s="108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4" t="str">
        <f>IF(SUM(BX6:CB6),ROUND(SUM(BX6:CB6)*100/$CC$5,0),"")</f>
        <v/>
      </c>
      <c r="CD6" s="108" t="str">
        <f t="shared" ref="CD6:CD49" si="27">IF(CC6="","",VLOOKUP(CC6,grad04,5,TRUE))</f>
        <v/>
      </c>
      <c r="CE6" s="108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4" t="str">
        <f>IF(SUM(CF6:CJ6),ROUND(SUM(CF6:CJ6)*100/$CK$5,0),"")</f>
        <v/>
      </c>
      <c r="CL6" s="108" t="str">
        <f t="shared" ref="CL6:CL55" si="29">IF(CK6="","",VLOOKUP(CK6,grad04,5,TRUE))</f>
        <v/>
      </c>
      <c r="CM6" s="108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4" t="str">
        <f>IF(SUM(CN6:CR6),ROUND(SUM(CN6:CR6)*100/$CS$5,0),"")</f>
        <v/>
      </c>
      <c r="CT6" s="108" t="str">
        <f t="shared" ref="CT6:CT55" si="31">IF(CS6="","",VLOOKUP(CS6,grad04,5,TRUE))</f>
        <v/>
      </c>
      <c r="CU6" s="108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4" t="str">
        <f>IF(SUM(CV6:CZ6),ROUND(SUM(CV6:CZ6)*100/$DA$5,0),"")</f>
        <v/>
      </c>
      <c r="DB6" s="108" t="str">
        <f t="shared" ref="DB6:DB55" si="33">IF(DA6="","",VLOOKUP(DA6,grad04,5,TRUE))</f>
        <v/>
      </c>
      <c r="DC6" s="108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4" t="str">
        <f>IF(SUM(DD6:DH6),ROUND(SUM(DD6:DH6)*100/$DI$5,0),"")</f>
        <v/>
      </c>
      <c r="DJ6" s="108" t="str">
        <f t="shared" ref="DJ6:DJ55" si="35">IF(DI6="","",VLOOKUP(DI6,grad04,5,TRUE))</f>
        <v/>
      </c>
      <c r="DK6" s="108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4" t="str">
        <f t="shared" ref="DQ6:DQ49" si="37">IF(SUM(DL6:DP6),ROUND(SUM(DL6:DP6)*100/$DQ$5,0),"")</f>
        <v/>
      </c>
      <c r="DR6" s="108" t="str">
        <f t="shared" ref="DR6:DR49" si="38">IF(DQ6="","",VLOOKUP(DQ6,grad04,5,TRUE))</f>
        <v/>
      </c>
      <c r="DS6" s="108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8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8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8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8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8" t="str">
        <f t="shared" ref="EC6:EC49" si="44">IF(EB6="","",VLOOKUP(EB6,grad04,5,TRUE))</f>
        <v/>
      </c>
      <c r="ED6" s="74" t="str">
        <f>IF(SUM(DT6,DV6,DX6,DZ6,EB6),ROUND(SUM(DT6,DV6,DX6,DZ6,EB6)/$ED$5,0),"")</f>
        <v/>
      </c>
      <c r="EE6" s="108" t="str">
        <f>EO6</f>
        <v/>
      </c>
      <c r="EF6" s="108" t="str">
        <f>IF(EE6="","",IF(EE6=0,"ปรับปรุง",IF(EE6=1,"พอใช้",IF(EE6=2,"ดี","ดีเยี่ยม"))))</f>
        <v/>
      </c>
      <c r="EG6" s="72"/>
      <c r="EJ6" s="51" t="str">
        <f>DU6</f>
        <v/>
      </c>
      <c r="EK6" s="51" t="str">
        <f>DW6</f>
        <v/>
      </c>
      <c r="EL6" s="51" t="str">
        <f>DY6</f>
        <v/>
      </c>
      <c r="EM6" s="51" t="str">
        <f>EA6</f>
        <v/>
      </c>
      <c r="EN6" s="51" t="str">
        <f>EC6</f>
        <v/>
      </c>
      <c r="EO6" s="51" t="str">
        <f>'07-2'!F6</f>
        <v/>
      </c>
    </row>
    <row r="7" spans="1:152" s="26" customFormat="1" ht="15.95" customHeight="1">
      <c r="A7" s="51">
        <v>2</v>
      </c>
      <c r="B7" s="23">
        <f>IF(คะแนนสอบ!C7="","",คะแนนสอบ!C7)</f>
        <v>2376</v>
      </c>
      <c r="C7" s="38" t="str">
        <f>IF(คะแนนสอบ!D7="","",คะแนนสอบ!D7)</f>
        <v>เด็กชายฐิติภัทร  สุภะผล</v>
      </c>
      <c r="D7" s="70" t="str">
        <f>IF(คะแนนสมรรถนะ!E8="","",คะแนนสมรรถนะ!E8)</f>
        <v/>
      </c>
      <c r="E7" s="70" t="str">
        <f>IF(คะแนนสมรรถนะ!F8="","",คะแนนสมรรถนะ!F8)</f>
        <v/>
      </c>
      <c r="F7" s="70" t="str">
        <f>IF(คะแนนสมรรถนะ!G8="","",คะแนนสมรรถนะ!G8)</f>
        <v/>
      </c>
      <c r="G7" s="70" t="str">
        <f>IF(คะแนนสมรรถนะ!H8="","",คะแนนสมรรถนะ!H8)</f>
        <v/>
      </c>
      <c r="H7" s="70" t="str">
        <f>IF(คะแนนสมรรถนะ!I8="","",คะแนนสมรรถนะ!I8)</f>
        <v/>
      </c>
      <c r="I7" s="74" t="str">
        <f t="shared" si="0"/>
        <v/>
      </c>
      <c r="J7" s="108" t="str">
        <f t="shared" si="1"/>
        <v/>
      </c>
      <c r="K7" s="108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4" t="str">
        <f t="shared" si="3"/>
        <v/>
      </c>
      <c r="R7" s="108" t="str">
        <f t="shared" si="4"/>
        <v/>
      </c>
      <c r="S7" s="108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4" t="str">
        <f t="shared" si="6"/>
        <v/>
      </c>
      <c r="Z7" s="108" t="str">
        <f t="shared" si="7"/>
        <v/>
      </c>
      <c r="AA7" s="108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4" t="str">
        <f t="shared" si="9"/>
        <v/>
      </c>
      <c r="AH7" s="108" t="str">
        <f t="shared" si="10"/>
        <v/>
      </c>
      <c r="AI7" s="108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4" t="str">
        <f t="shared" si="12"/>
        <v/>
      </c>
      <c r="AP7" s="108" t="str">
        <f t="shared" si="13"/>
        <v/>
      </c>
      <c r="AQ7" s="108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4" t="str">
        <f t="shared" si="15"/>
        <v/>
      </c>
      <c r="AX7" s="108" t="str">
        <f t="shared" si="16"/>
        <v/>
      </c>
      <c r="AY7" s="108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4" t="str">
        <f t="shared" si="18"/>
        <v/>
      </c>
      <c r="BF7" s="108" t="str">
        <f t="shared" si="19"/>
        <v/>
      </c>
      <c r="BG7" s="108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4" t="str">
        <f t="shared" si="21"/>
        <v/>
      </c>
      <c r="BN7" s="108" t="str">
        <f t="shared" si="22"/>
        <v/>
      </c>
      <c r="BO7" s="108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4" t="str">
        <f t="shared" si="24"/>
        <v/>
      </c>
      <c r="BV7" s="108" t="str">
        <f t="shared" si="25"/>
        <v/>
      </c>
      <c r="BW7" s="108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4" t="str">
        <f t="shared" ref="CC7:CC49" si="45">IF(SUM(BX7:CB7),ROUND(SUM(BX7:CB7)*100/$CC$5,0),"")</f>
        <v/>
      </c>
      <c r="CD7" s="108" t="str">
        <f t="shared" si="27"/>
        <v/>
      </c>
      <c r="CE7" s="108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4" t="str">
        <f t="shared" ref="CK7:CK55" si="46">IF(SUM(CF7:CJ7),ROUND(SUM(CF7:CJ7)*100/$CK$5,0),"")</f>
        <v/>
      </c>
      <c r="CL7" s="108" t="str">
        <f t="shared" si="29"/>
        <v/>
      </c>
      <c r="CM7" s="108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4" t="str">
        <f t="shared" ref="CS7:CS55" si="47">IF(SUM(CN7:CR7),ROUND(SUM(CN7:CR7)*100/$CS$5,0),"")</f>
        <v/>
      </c>
      <c r="CT7" s="108" t="str">
        <f t="shared" si="31"/>
        <v/>
      </c>
      <c r="CU7" s="108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4" t="str">
        <f t="shared" ref="DA7:DA55" si="48">IF(SUM(CV7:CZ7),ROUND(SUM(CV7:CZ7)*100/$DA$5,0),"")</f>
        <v/>
      </c>
      <c r="DB7" s="108" t="str">
        <f t="shared" si="33"/>
        <v/>
      </c>
      <c r="DC7" s="108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4" t="str">
        <f t="shared" ref="DI7:DI55" si="49">IF(SUM(DD7:DH7),ROUND(SUM(DD7:DH7)*100/$DI$5,0),"")</f>
        <v/>
      </c>
      <c r="DJ7" s="108" t="str">
        <f t="shared" si="35"/>
        <v/>
      </c>
      <c r="DK7" s="108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4" t="str">
        <f t="shared" si="37"/>
        <v/>
      </c>
      <c r="DR7" s="108" t="str">
        <f t="shared" si="38"/>
        <v/>
      </c>
      <c r="DS7" s="108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8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8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8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8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8" t="str">
        <f t="shared" si="44"/>
        <v/>
      </c>
      <c r="ED7" s="74" t="str">
        <f t="shared" ref="ED7:ED49" si="55">IF(SUM(DT7,DV7,DX7,DZ7,EB7),ROUND(SUM(DT7,DV7,DX7,DZ7,EB7)/$ED$5,0),"")</f>
        <v/>
      </c>
      <c r="EE7" s="108" t="str">
        <f t="shared" ref="EE7:EE49" si="56">EO7</f>
        <v/>
      </c>
      <c r="EF7" s="108" t="str">
        <f t="shared" ref="EF7:EF49" si="57">IF(EE7="","",IF(EE7=0,"ปรับปรุง",IF(EE7=1,"พอใช้",IF(EE7=2,"ดี","ดีเยี่ยม"))))</f>
        <v/>
      </c>
      <c r="EG7" s="72"/>
      <c r="EJ7" s="51" t="str">
        <f t="shared" ref="EJ7:EJ49" si="58">DU7</f>
        <v/>
      </c>
      <c r="EK7" s="51" t="str">
        <f t="shared" ref="EK7:EK49" si="59">DW7</f>
        <v/>
      </c>
      <c r="EL7" s="51" t="str">
        <f t="shared" ref="EL7:EL49" si="60">DY7</f>
        <v/>
      </c>
      <c r="EM7" s="51" t="str">
        <f t="shared" ref="EM7:EM49" si="61">EA7</f>
        <v/>
      </c>
      <c r="EN7" s="51" t="str">
        <f t="shared" ref="EN7:EN49" si="62">EC7</f>
        <v/>
      </c>
      <c r="EO7" s="51" t="str">
        <f>'07-2'!F7</f>
        <v/>
      </c>
    </row>
    <row r="8" spans="1:152" s="26" customFormat="1" ht="15.95" customHeight="1">
      <c r="A8" s="51">
        <v>3</v>
      </c>
      <c r="B8" s="23">
        <f>IF(คะแนนสอบ!C8="","",คะแนนสอบ!C8)</f>
        <v>2377</v>
      </c>
      <c r="C8" s="38" t="str">
        <f>IF(คะแนนสอบ!D8="","",คะแนนสอบ!D8)</f>
        <v>เด็กชายเอกภพ  งานสลุง</v>
      </c>
      <c r="D8" s="70" t="str">
        <f>IF(คะแนนสมรรถนะ!E9="","",คะแนนสมรรถนะ!E9)</f>
        <v/>
      </c>
      <c r="E8" s="70" t="str">
        <f>IF(คะแนนสมรรถนะ!F9="","",คะแนนสมรรถนะ!F9)</f>
        <v/>
      </c>
      <c r="F8" s="70" t="str">
        <f>IF(คะแนนสมรรถนะ!G9="","",คะแนนสมรรถนะ!G9)</f>
        <v/>
      </c>
      <c r="G8" s="70" t="str">
        <f>IF(คะแนนสมรรถนะ!H9="","",คะแนนสมรรถนะ!H9)</f>
        <v/>
      </c>
      <c r="H8" s="70" t="str">
        <f>IF(คะแนนสมรรถนะ!I9="","",คะแนนสมรรถนะ!I9)</f>
        <v/>
      </c>
      <c r="I8" s="74" t="str">
        <f t="shared" si="0"/>
        <v/>
      </c>
      <c r="J8" s="108" t="str">
        <f t="shared" si="1"/>
        <v/>
      </c>
      <c r="K8" s="108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4" t="str">
        <f t="shared" si="3"/>
        <v/>
      </c>
      <c r="R8" s="108" t="str">
        <f t="shared" si="4"/>
        <v/>
      </c>
      <c r="S8" s="108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4" t="str">
        <f t="shared" si="6"/>
        <v/>
      </c>
      <c r="Z8" s="108" t="str">
        <f t="shared" si="7"/>
        <v/>
      </c>
      <c r="AA8" s="108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4" t="str">
        <f t="shared" si="9"/>
        <v/>
      </c>
      <c r="AH8" s="108" t="str">
        <f t="shared" si="10"/>
        <v/>
      </c>
      <c r="AI8" s="108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4" t="str">
        <f t="shared" si="12"/>
        <v/>
      </c>
      <c r="AP8" s="108" t="str">
        <f t="shared" si="13"/>
        <v/>
      </c>
      <c r="AQ8" s="108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4" t="str">
        <f t="shared" si="15"/>
        <v/>
      </c>
      <c r="AX8" s="108" t="str">
        <f t="shared" si="16"/>
        <v/>
      </c>
      <c r="AY8" s="108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4" t="str">
        <f t="shared" si="18"/>
        <v/>
      </c>
      <c r="BF8" s="108" t="str">
        <f t="shared" si="19"/>
        <v/>
      </c>
      <c r="BG8" s="108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4" t="str">
        <f t="shared" si="21"/>
        <v/>
      </c>
      <c r="BN8" s="108" t="str">
        <f t="shared" si="22"/>
        <v/>
      </c>
      <c r="BO8" s="108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4" t="str">
        <f t="shared" si="24"/>
        <v/>
      </c>
      <c r="BV8" s="108" t="str">
        <f t="shared" si="25"/>
        <v/>
      </c>
      <c r="BW8" s="108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4" t="str">
        <f t="shared" si="45"/>
        <v/>
      </c>
      <c r="CD8" s="108" t="str">
        <f t="shared" si="27"/>
        <v/>
      </c>
      <c r="CE8" s="108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4" t="str">
        <f t="shared" si="46"/>
        <v/>
      </c>
      <c r="CL8" s="108" t="str">
        <f t="shared" si="29"/>
        <v/>
      </c>
      <c r="CM8" s="108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4" t="str">
        <f t="shared" si="47"/>
        <v/>
      </c>
      <c r="CT8" s="108" t="str">
        <f t="shared" si="31"/>
        <v/>
      </c>
      <c r="CU8" s="108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4" t="str">
        <f t="shared" si="48"/>
        <v/>
      </c>
      <c r="DB8" s="108" t="str">
        <f t="shared" si="33"/>
        <v/>
      </c>
      <c r="DC8" s="108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4" t="str">
        <f t="shared" si="49"/>
        <v/>
      </c>
      <c r="DJ8" s="108" t="str">
        <f t="shared" si="35"/>
        <v/>
      </c>
      <c r="DK8" s="108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4" t="str">
        <f t="shared" si="37"/>
        <v/>
      </c>
      <c r="DR8" s="108" t="str">
        <f t="shared" si="38"/>
        <v/>
      </c>
      <c r="DS8" s="108" t="str">
        <f t="shared" si="39"/>
        <v/>
      </c>
      <c r="DT8" s="24" t="str">
        <f t="shared" si="50"/>
        <v/>
      </c>
      <c r="DU8" s="108" t="str">
        <f t="shared" si="40"/>
        <v/>
      </c>
      <c r="DV8" s="24" t="str">
        <f t="shared" si="51"/>
        <v/>
      </c>
      <c r="DW8" s="108" t="str">
        <f t="shared" si="41"/>
        <v/>
      </c>
      <c r="DX8" s="24" t="str">
        <f t="shared" si="52"/>
        <v/>
      </c>
      <c r="DY8" s="108" t="str">
        <f t="shared" si="42"/>
        <v/>
      </c>
      <c r="DZ8" s="24" t="str">
        <f t="shared" si="53"/>
        <v/>
      </c>
      <c r="EA8" s="108" t="str">
        <f t="shared" si="43"/>
        <v/>
      </c>
      <c r="EB8" s="24" t="str">
        <f t="shared" si="54"/>
        <v/>
      </c>
      <c r="EC8" s="108" t="str">
        <f t="shared" si="44"/>
        <v/>
      </c>
      <c r="ED8" s="74" t="str">
        <f t="shared" si="55"/>
        <v/>
      </c>
      <c r="EE8" s="108" t="str">
        <f t="shared" si="56"/>
        <v/>
      </c>
      <c r="EF8" s="108" t="str">
        <f t="shared" si="57"/>
        <v/>
      </c>
      <c r="EG8" s="72"/>
      <c r="EJ8" s="51" t="str">
        <f t="shared" si="58"/>
        <v/>
      </c>
      <c r="EK8" s="51" t="str">
        <f t="shared" si="59"/>
        <v/>
      </c>
      <c r="EL8" s="51" t="str">
        <f t="shared" si="60"/>
        <v/>
      </c>
      <c r="EM8" s="51" t="str">
        <f t="shared" si="61"/>
        <v/>
      </c>
      <c r="EN8" s="51" t="str">
        <f t="shared" si="62"/>
        <v/>
      </c>
      <c r="EO8" s="51" t="str">
        <f>'07-2'!F8</f>
        <v/>
      </c>
    </row>
    <row r="9" spans="1:152" s="26" customFormat="1" ht="15.95" customHeight="1">
      <c r="A9" s="51">
        <v>4</v>
      </c>
      <c r="B9" s="23">
        <f>IF(คะแนนสอบ!C9="","",คะแนนสอบ!C9)</f>
        <v>2378</v>
      </c>
      <c r="C9" s="38" t="str">
        <f>IF(คะแนนสอบ!D9="","",คะแนนสอบ!D9)</f>
        <v>เด็กชายธนกฤติ  อินวกูล</v>
      </c>
      <c r="D9" s="70" t="str">
        <f>IF(คะแนนสมรรถนะ!E10="","",คะแนนสมรรถนะ!E10)</f>
        <v/>
      </c>
      <c r="E9" s="70" t="str">
        <f>IF(คะแนนสมรรถนะ!F10="","",คะแนนสมรรถนะ!F10)</f>
        <v/>
      </c>
      <c r="F9" s="70" t="str">
        <f>IF(คะแนนสมรรถนะ!G10="","",คะแนนสมรรถนะ!G10)</f>
        <v/>
      </c>
      <c r="G9" s="70" t="str">
        <f>IF(คะแนนสมรรถนะ!H10="","",คะแนนสมรรถนะ!H10)</f>
        <v/>
      </c>
      <c r="H9" s="70" t="str">
        <f>IF(คะแนนสมรรถนะ!I10="","",คะแนนสมรรถนะ!I10)</f>
        <v/>
      </c>
      <c r="I9" s="74" t="str">
        <f t="shared" si="0"/>
        <v/>
      </c>
      <c r="J9" s="108" t="str">
        <f t="shared" si="1"/>
        <v/>
      </c>
      <c r="K9" s="108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4" t="str">
        <f t="shared" si="3"/>
        <v/>
      </c>
      <c r="R9" s="108" t="str">
        <f t="shared" si="4"/>
        <v/>
      </c>
      <c r="S9" s="108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4" t="str">
        <f t="shared" si="6"/>
        <v/>
      </c>
      <c r="Z9" s="108" t="str">
        <f t="shared" si="7"/>
        <v/>
      </c>
      <c r="AA9" s="108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4" t="str">
        <f t="shared" si="9"/>
        <v/>
      </c>
      <c r="AH9" s="108" t="str">
        <f t="shared" si="10"/>
        <v/>
      </c>
      <c r="AI9" s="108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4" t="str">
        <f t="shared" si="12"/>
        <v/>
      </c>
      <c r="AP9" s="108" t="str">
        <f t="shared" si="13"/>
        <v/>
      </c>
      <c r="AQ9" s="108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4" t="str">
        <f t="shared" si="15"/>
        <v/>
      </c>
      <c r="AX9" s="108" t="str">
        <f t="shared" si="16"/>
        <v/>
      </c>
      <c r="AY9" s="108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4" t="str">
        <f t="shared" si="18"/>
        <v/>
      </c>
      <c r="BF9" s="108" t="str">
        <f t="shared" si="19"/>
        <v/>
      </c>
      <c r="BG9" s="108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4" t="str">
        <f t="shared" si="21"/>
        <v/>
      </c>
      <c r="BN9" s="108" t="str">
        <f t="shared" si="22"/>
        <v/>
      </c>
      <c r="BO9" s="108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4" t="str">
        <f t="shared" si="24"/>
        <v/>
      </c>
      <c r="BV9" s="108" t="str">
        <f t="shared" si="25"/>
        <v/>
      </c>
      <c r="BW9" s="108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4" t="str">
        <f t="shared" si="45"/>
        <v/>
      </c>
      <c r="CD9" s="108" t="str">
        <f t="shared" si="27"/>
        <v/>
      </c>
      <c r="CE9" s="108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4" t="str">
        <f t="shared" si="46"/>
        <v/>
      </c>
      <c r="CL9" s="108" t="str">
        <f t="shared" si="29"/>
        <v/>
      </c>
      <c r="CM9" s="108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4" t="str">
        <f t="shared" si="47"/>
        <v/>
      </c>
      <c r="CT9" s="108" t="str">
        <f t="shared" si="31"/>
        <v/>
      </c>
      <c r="CU9" s="108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4" t="str">
        <f t="shared" si="48"/>
        <v/>
      </c>
      <c r="DB9" s="108" t="str">
        <f t="shared" si="33"/>
        <v/>
      </c>
      <c r="DC9" s="108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4" t="str">
        <f t="shared" si="49"/>
        <v/>
      </c>
      <c r="DJ9" s="108" t="str">
        <f t="shared" si="35"/>
        <v/>
      </c>
      <c r="DK9" s="108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4" t="str">
        <f t="shared" si="37"/>
        <v/>
      </c>
      <c r="DR9" s="108" t="str">
        <f t="shared" si="38"/>
        <v/>
      </c>
      <c r="DS9" s="108" t="str">
        <f t="shared" si="39"/>
        <v/>
      </c>
      <c r="DT9" s="24" t="str">
        <f t="shared" si="50"/>
        <v/>
      </c>
      <c r="DU9" s="108" t="str">
        <f t="shared" si="40"/>
        <v/>
      </c>
      <c r="DV9" s="24" t="str">
        <f t="shared" si="51"/>
        <v/>
      </c>
      <c r="DW9" s="108" t="str">
        <f t="shared" si="41"/>
        <v/>
      </c>
      <c r="DX9" s="24" t="str">
        <f t="shared" si="52"/>
        <v/>
      </c>
      <c r="DY9" s="108" t="str">
        <f t="shared" si="42"/>
        <v/>
      </c>
      <c r="DZ9" s="24" t="str">
        <f t="shared" si="53"/>
        <v/>
      </c>
      <c r="EA9" s="108" t="str">
        <f t="shared" si="43"/>
        <v/>
      </c>
      <c r="EB9" s="24" t="str">
        <f t="shared" si="54"/>
        <v/>
      </c>
      <c r="EC9" s="108" t="str">
        <f t="shared" si="44"/>
        <v/>
      </c>
      <c r="ED9" s="74" t="str">
        <f t="shared" si="55"/>
        <v/>
      </c>
      <c r="EE9" s="108" t="str">
        <f t="shared" si="56"/>
        <v/>
      </c>
      <c r="EF9" s="108" t="str">
        <f t="shared" si="57"/>
        <v/>
      </c>
      <c r="EG9" s="72"/>
      <c r="EJ9" s="51" t="str">
        <f t="shared" si="58"/>
        <v/>
      </c>
      <c r="EK9" s="51" t="str">
        <f t="shared" si="59"/>
        <v/>
      </c>
      <c r="EL9" s="51" t="str">
        <f t="shared" si="60"/>
        <v/>
      </c>
      <c r="EM9" s="51" t="str">
        <f t="shared" si="61"/>
        <v/>
      </c>
      <c r="EN9" s="51" t="str">
        <f t="shared" si="62"/>
        <v/>
      </c>
      <c r="EO9" s="51" t="str">
        <f>'07-2'!F9</f>
        <v/>
      </c>
    </row>
    <row r="10" spans="1:152" s="26" customFormat="1" ht="15.95" customHeight="1">
      <c r="A10" s="51">
        <v>5</v>
      </c>
      <c r="B10" s="23">
        <f>IF(คะแนนสอบ!C10="","",คะแนนสอบ!C10)</f>
        <v>2379</v>
      </c>
      <c r="C10" s="38" t="str">
        <f>IF(คะแนนสอบ!D10="","",คะแนนสอบ!D10)</f>
        <v>เด็กชายปภาวิน  มังคะลา</v>
      </c>
      <c r="D10" s="70" t="str">
        <f>IF(คะแนนสมรรถนะ!E11="","",คะแนนสมรรถนะ!E11)</f>
        <v/>
      </c>
      <c r="E10" s="70" t="str">
        <f>IF(คะแนนสมรรถนะ!F11="","",คะแนนสมรรถนะ!F11)</f>
        <v/>
      </c>
      <c r="F10" s="70" t="str">
        <f>IF(คะแนนสมรรถนะ!G11="","",คะแนนสมรรถนะ!G11)</f>
        <v/>
      </c>
      <c r="G10" s="70" t="str">
        <f>IF(คะแนนสมรรถนะ!H11="","",คะแนนสมรรถนะ!H11)</f>
        <v/>
      </c>
      <c r="H10" s="70" t="str">
        <f>IF(คะแนนสมรรถนะ!I11="","",คะแนนสมรรถนะ!I11)</f>
        <v/>
      </c>
      <c r="I10" s="74" t="str">
        <f t="shared" si="0"/>
        <v/>
      </c>
      <c r="J10" s="108" t="str">
        <f t="shared" si="1"/>
        <v/>
      </c>
      <c r="K10" s="108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4" t="str">
        <f t="shared" si="3"/>
        <v/>
      </c>
      <c r="R10" s="108" t="str">
        <f t="shared" si="4"/>
        <v/>
      </c>
      <c r="S10" s="108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4" t="str">
        <f t="shared" si="6"/>
        <v/>
      </c>
      <c r="Z10" s="108" t="str">
        <f t="shared" si="7"/>
        <v/>
      </c>
      <c r="AA10" s="108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4" t="str">
        <f t="shared" si="9"/>
        <v/>
      </c>
      <c r="AH10" s="108" t="str">
        <f t="shared" si="10"/>
        <v/>
      </c>
      <c r="AI10" s="108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4" t="str">
        <f t="shared" si="12"/>
        <v/>
      </c>
      <c r="AP10" s="108" t="str">
        <f t="shared" si="13"/>
        <v/>
      </c>
      <c r="AQ10" s="108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4" t="str">
        <f t="shared" si="15"/>
        <v/>
      </c>
      <c r="AX10" s="108" t="str">
        <f t="shared" si="16"/>
        <v/>
      </c>
      <c r="AY10" s="108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4" t="str">
        <f t="shared" si="18"/>
        <v/>
      </c>
      <c r="BF10" s="108" t="str">
        <f t="shared" si="19"/>
        <v/>
      </c>
      <c r="BG10" s="108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4" t="str">
        <f t="shared" si="21"/>
        <v/>
      </c>
      <c r="BN10" s="108" t="str">
        <f t="shared" si="22"/>
        <v/>
      </c>
      <c r="BO10" s="108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4" t="str">
        <f t="shared" si="24"/>
        <v/>
      </c>
      <c r="BV10" s="108" t="str">
        <f t="shared" si="25"/>
        <v/>
      </c>
      <c r="BW10" s="108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4" t="str">
        <f t="shared" si="45"/>
        <v/>
      </c>
      <c r="CD10" s="108" t="str">
        <f t="shared" si="27"/>
        <v/>
      </c>
      <c r="CE10" s="108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4" t="str">
        <f t="shared" si="46"/>
        <v/>
      </c>
      <c r="CL10" s="108" t="str">
        <f t="shared" si="29"/>
        <v/>
      </c>
      <c r="CM10" s="108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4" t="str">
        <f t="shared" si="47"/>
        <v/>
      </c>
      <c r="CT10" s="108" t="str">
        <f t="shared" si="31"/>
        <v/>
      </c>
      <c r="CU10" s="108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4" t="str">
        <f t="shared" si="48"/>
        <v/>
      </c>
      <c r="DB10" s="108" t="str">
        <f t="shared" si="33"/>
        <v/>
      </c>
      <c r="DC10" s="108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4" t="str">
        <f t="shared" si="49"/>
        <v/>
      </c>
      <c r="DJ10" s="108" t="str">
        <f t="shared" si="35"/>
        <v/>
      </c>
      <c r="DK10" s="108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4" t="str">
        <f t="shared" si="37"/>
        <v/>
      </c>
      <c r="DR10" s="108" t="str">
        <f t="shared" si="38"/>
        <v/>
      </c>
      <c r="DS10" s="108" t="str">
        <f t="shared" si="39"/>
        <v/>
      </c>
      <c r="DT10" s="24" t="str">
        <f t="shared" si="50"/>
        <v/>
      </c>
      <c r="DU10" s="108" t="str">
        <f t="shared" si="40"/>
        <v/>
      </c>
      <c r="DV10" s="24" t="str">
        <f t="shared" si="51"/>
        <v/>
      </c>
      <c r="DW10" s="108" t="str">
        <f t="shared" si="41"/>
        <v/>
      </c>
      <c r="DX10" s="24" t="str">
        <f t="shared" si="52"/>
        <v/>
      </c>
      <c r="DY10" s="108" t="str">
        <f t="shared" si="42"/>
        <v/>
      </c>
      <c r="DZ10" s="24" t="str">
        <f t="shared" si="53"/>
        <v/>
      </c>
      <c r="EA10" s="108" t="str">
        <f t="shared" si="43"/>
        <v/>
      </c>
      <c r="EB10" s="24" t="str">
        <f t="shared" si="54"/>
        <v/>
      </c>
      <c r="EC10" s="108" t="str">
        <f t="shared" si="44"/>
        <v/>
      </c>
      <c r="ED10" s="74" t="str">
        <f t="shared" si="55"/>
        <v/>
      </c>
      <c r="EE10" s="108" t="str">
        <f t="shared" si="56"/>
        <v/>
      </c>
      <c r="EF10" s="108" t="str">
        <f t="shared" si="57"/>
        <v/>
      </c>
      <c r="EG10" s="72"/>
      <c r="EJ10" s="51" t="str">
        <f t="shared" si="58"/>
        <v/>
      </c>
      <c r="EK10" s="51" t="str">
        <f t="shared" si="59"/>
        <v/>
      </c>
      <c r="EL10" s="51" t="str">
        <f t="shared" si="60"/>
        <v/>
      </c>
      <c r="EM10" s="51" t="str">
        <f t="shared" si="61"/>
        <v/>
      </c>
      <c r="EN10" s="51" t="str">
        <f t="shared" si="62"/>
        <v/>
      </c>
      <c r="EO10" s="51" t="str">
        <f>'07-2'!F10</f>
        <v/>
      </c>
    </row>
    <row r="11" spans="1:152" s="26" customFormat="1" ht="15.95" customHeight="1">
      <c r="A11" s="51">
        <v>6</v>
      </c>
      <c r="B11" s="23">
        <f>IF(คะแนนสอบ!C11="","",คะแนนสอบ!C11)</f>
        <v>2380</v>
      </c>
      <c r="C11" s="38" t="str">
        <f>IF(คะแนนสอบ!D11="","",คะแนนสอบ!D11)</f>
        <v>เด็กชายธนกฤต  แย้มพรม</v>
      </c>
      <c r="D11" s="70" t="str">
        <f>IF(คะแนนสมรรถนะ!E12="","",คะแนนสมรรถนะ!E12)</f>
        <v/>
      </c>
      <c r="E11" s="70" t="str">
        <f>IF(คะแนนสมรรถนะ!F12="","",คะแนนสมรรถนะ!F12)</f>
        <v/>
      </c>
      <c r="F11" s="70" t="str">
        <f>IF(คะแนนสมรรถนะ!G12="","",คะแนนสมรรถนะ!G12)</f>
        <v/>
      </c>
      <c r="G11" s="70" t="str">
        <f>IF(คะแนนสมรรถนะ!H12="","",คะแนนสมรรถนะ!H12)</f>
        <v/>
      </c>
      <c r="H11" s="70" t="str">
        <f>IF(คะแนนสมรรถนะ!I12="","",คะแนนสมรรถนะ!I12)</f>
        <v/>
      </c>
      <c r="I11" s="74" t="str">
        <f t="shared" si="0"/>
        <v/>
      </c>
      <c r="J11" s="108" t="str">
        <f t="shared" si="1"/>
        <v/>
      </c>
      <c r="K11" s="108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4" t="str">
        <f t="shared" si="3"/>
        <v/>
      </c>
      <c r="R11" s="108" t="str">
        <f t="shared" si="4"/>
        <v/>
      </c>
      <c r="S11" s="108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4" t="str">
        <f t="shared" si="6"/>
        <v/>
      </c>
      <c r="Z11" s="108" t="str">
        <f t="shared" si="7"/>
        <v/>
      </c>
      <c r="AA11" s="108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4" t="str">
        <f t="shared" si="9"/>
        <v/>
      </c>
      <c r="AH11" s="108" t="str">
        <f t="shared" si="10"/>
        <v/>
      </c>
      <c r="AI11" s="108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4" t="str">
        <f t="shared" si="12"/>
        <v/>
      </c>
      <c r="AP11" s="108" t="str">
        <f t="shared" si="13"/>
        <v/>
      </c>
      <c r="AQ11" s="108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4" t="str">
        <f t="shared" si="15"/>
        <v/>
      </c>
      <c r="AX11" s="108" t="str">
        <f t="shared" si="16"/>
        <v/>
      </c>
      <c r="AY11" s="108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4" t="str">
        <f t="shared" si="18"/>
        <v/>
      </c>
      <c r="BF11" s="108" t="str">
        <f t="shared" si="19"/>
        <v/>
      </c>
      <c r="BG11" s="108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4" t="str">
        <f t="shared" si="21"/>
        <v/>
      </c>
      <c r="BN11" s="108" t="str">
        <f t="shared" si="22"/>
        <v/>
      </c>
      <c r="BO11" s="108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4" t="str">
        <f t="shared" si="24"/>
        <v/>
      </c>
      <c r="BV11" s="108" t="str">
        <f t="shared" si="25"/>
        <v/>
      </c>
      <c r="BW11" s="108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4" t="str">
        <f t="shared" si="45"/>
        <v/>
      </c>
      <c r="CD11" s="108" t="str">
        <f t="shared" si="27"/>
        <v/>
      </c>
      <c r="CE11" s="108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4" t="str">
        <f t="shared" si="46"/>
        <v/>
      </c>
      <c r="CL11" s="108" t="str">
        <f t="shared" si="29"/>
        <v/>
      </c>
      <c r="CM11" s="108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4" t="str">
        <f t="shared" si="47"/>
        <v/>
      </c>
      <c r="CT11" s="108" t="str">
        <f t="shared" si="31"/>
        <v/>
      </c>
      <c r="CU11" s="108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4" t="str">
        <f t="shared" si="48"/>
        <v/>
      </c>
      <c r="DB11" s="108" t="str">
        <f t="shared" si="33"/>
        <v/>
      </c>
      <c r="DC11" s="108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4" t="str">
        <f t="shared" si="49"/>
        <v/>
      </c>
      <c r="DJ11" s="108" t="str">
        <f t="shared" si="35"/>
        <v/>
      </c>
      <c r="DK11" s="108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4" t="str">
        <f t="shared" si="37"/>
        <v/>
      </c>
      <c r="DR11" s="108" t="str">
        <f t="shared" si="38"/>
        <v/>
      </c>
      <c r="DS11" s="108" t="str">
        <f t="shared" si="39"/>
        <v/>
      </c>
      <c r="DT11" s="24" t="str">
        <f t="shared" si="50"/>
        <v/>
      </c>
      <c r="DU11" s="108" t="str">
        <f t="shared" si="40"/>
        <v/>
      </c>
      <c r="DV11" s="24" t="str">
        <f t="shared" si="51"/>
        <v/>
      </c>
      <c r="DW11" s="108" t="str">
        <f t="shared" si="41"/>
        <v/>
      </c>
      <c r="DX11" s="24" t="str">
        <f t="shared" si="52"/>
        <v/>
      </c>
      <c r="DY11" s="108" t="str">
        <f t="shared" si="42"/>
        <v/>
      </c>
      <c r="DZ11" s="24" t="str">
        <f t="shared" si="53"/>
        <v/>
      </c>
      <c r="EA11" s="108" t="str">
        <f t="shared" si="43"/>
        <v/>
      </c>
      <c r="EB11" s="24" t="str">
        <f t="shared" si="54"/>
        <v/>
      </c>
      <c r="EC11" s="108" t="str">
        <f t="shared" si="44"/>
        <v/>
      </c>
      <c r="ED11" s="74" t="str">
        <f t="shared" si="55"/>
        <v/>
      </c>
      <c r="EE11" s="108" t="str">
        <f t="shared" si="56"/>
        <v/>
      </c>
      <c r="EF11" s="108" t="str">
        <f t="shared" si="57"/>
        <v/>
      </c>
      <c r="EG11" s="72"/>
      <c r="EJ11" s="51" t="str">
        <f t="shared" si="58"/>
        <v/>
      </c>
      <c r="EK11" s="51" t="str">
        <f t="shared" si="59"/>
        <v/>
      </c>
      <c r="EL11" s="51" t="str">
        <f t="shared" si="60"/>
        <v/>
      </c>
      <c r="EM11" s="51" t="str">
        <f t="shared" si="61"/>
        <v/>
      </c>
      <c r="EN11" s="51" t="str">
        <f t="shared" si="62"/>
        <v/>
      </c>
      <c r="EO11" s="51" t="str">
        <f>'07-2'!F11</f>
        <v/>
      </c>
    </row>
    <row r="12" spans="1:152" s="26" customFormat="1" ht="15.95" customHeight="1">
      <c r="A12" s="51">
        <v>7</v>
      </c>
      <c r="B12" s="23">
        <f>IF(คะแนนสอบ!C12="","",คะแนนสอบ!C12)</f>
        <v>2381</v>
      </c>
      <c r="C12" s="38" t="str">
        <f>IF(คะแนนสอบ!D12="","",คะแนนสอบ!D12)</f>
        <v>เด็กชายอัศวิน  พูลพร</v>
      </c>
      <c r="D12" s="70" t="str">
        <f>IF(คะแนนสมรรถนะ!E13="","",คะแนนสมรรถนะ!E13)</f>
        <v/>
      </c>
      <c r="E12" s="70" t="str">
        <f>IF(คะแนนสมรรถนะ!F13="","",คะแนนสมรรถนะ!F13)</f>
        <v/>
      </c>
      <c r="F12" s="70" t="str">
        <f>IF(คะแนนสมรรถนะ!G13="","",คะแนนสมรรถนะ!G13)</f>
        <v/>
      </c>
      <c r="G12" s="70" t="str">
        <f>IF(คะแนนสมรรถนะ!H13="","",คะแนนสมรรถนะ!H13)</f>
        <v/>
      </c>
      <c r="H12" s="70" t="str">
        <f>IF(คะแนนสมรรถนะ!I13="","",คะแนนสมรรถนะ!I13)</f>
        <v/>
      </c>
      <c r="I12" s="74" t="str">
        <f t="shared" si="0"/>
        <v/>
      </c>
      <c r="J12" s="108" t="str">
        <f t="shared" si="1"/>
        <v/>
      </c>
      <c r="K12" s="108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4" t="str">
        <f t="shared" si="3"/>
        <v/>
      </c>
      <c r="R12" s="108" t="str">
        <f t="shared" si="4"/>
        <v/>
      </c>
      <c r="S12" s="108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4" t="str">
        <f t="shared" si="6"/>
        <v/>
      </c>
      <c r="Z12" s="108" t="str">
        <f t="shared" si="7"/>
        <v/>
      </c>
      <c r="AA12" s="108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4" t="str">
        <f t="shared" si="9"/>
        <v/>
      </c>
      <c r="AH12" s="108" t="str">
        <f t="shared" si="10"/>
        <v/>
      </c>
      <c r="AI12" s="108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4" t="str">
        <f t="shared" si="12"/>
        <v/>
      </c>
      <c r="AP12" s="108" t="str">
        <f t="shared" si="13"/>
        <v/>
      </c>
      <c r="AQ12" s="108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4" t="str">
        <f t="shared" si="15"/>
        <v/>
      </c>
      <c r="AX12" s="108" t="str">
        <f t="shared" si="16"/>
        <v/>
      </c>
      <c r="AY12" s="108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4" t="str">
        <f t="shared" si="18"/>
        <v/>
      </c>
      <c r="BF12" s="108" t="str">
        <f t="shared" si="19"/>
        <v/>
      </c>
      <c r="BG12" s="108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4" t="str">
        <f t="shared" si="21"/>
        <v/>
      </c>
      <c r="BN12" s="108" t="str">
        <f t="shared" si="22"/>
        <v/>
      </c>
      <c r="BO12" s="108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4" t="str">
        <f t="shared" si="24"/>
        <v/>
      </c>
      <c r="BV12" s="108" t="str">
        <f t="shared" si="25"/>
        <v/>
      </c>
      <c r="BW12" s="108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4" t="str">
        <f t="shared" si="45"/>
        <v/>
      </c>
      <c r="CD12" s="108" t="str">
        <f t="shared" si="27"/>
        <v/>
      </c>
      <c r="CE12" s="108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4" t="str">
        <f t="shared" si="46"/>
        <v/>
      </c>
      <c r="CL12" s="108" t="str">
        <f t="shared" si="29"/>
        <v/>
      </c>
      <c r="CM12" s="108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4" t="str">
        <f t="shared" si="47"/>
        <v/>
      </c>
      <c r="CT12" s="108" t="str">
        <f t="shared" si="31"/>
        <v/>
      </c>
      <c r="CU12" s="108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4" t="str">
        <f t="shared" si="48"/>
        <v/>
      </c>
      <c r="DB12" s="108" t="str">
        <f t="shared" si="33"/>
        <v/>
      </c>
      <c r="DC12" s="108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4" t="str">
        <f t="shared" si="49"/>
        <v/>
      </c>
      <c r="DJ12" s="108" t="str">
        <f t="shared" si="35"/>
        <v/>
      </c>
      <c r="DK12" s="108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4" t="str">
        <f t="shared" si="37"/>
        <v/>
      </c>
      <c r="DR12" s="108" t="str">
        <f t="shared" si="38"/>
        <v/>
      </c>
      <c r="DS12" s="108" t="str">
        <f t="shared" si="39"/>
        <v/>
      </c>
      <c r="DT12" s="24" t="str">
        <f t="shared" si="50"/>
        <v/>
      </c>
      <c r="DU12" s="108" t="str">
        <f t="shared" si="40"/>
        <v/>
      </c>
      <c r="DV12" s="24" t="str">
        <f t="shared" si="51"/>
        <v/>
      </c>
      <c r="DW12" s="108" t="str">
        <f t="shared" si="41"/>
        <v/>
      </c>
      <c r="DX12" s="24" t="str">
        <f t="shared" si="52"/>
        <v/>
      </c>
      <c r="DY12" s="108" t="str">
        <f t="shared" si="42"/>
        <v/>
      </c>
      <c r="DZ12" s="24" t="str">
        <f t="shared" si="53"/>
        <v/>
      </c>
      <c r="EA12" s="108" t="str">
        <f t="shared" si="43"/>
        <v/>
      </c>
      <c r="EB12" s="24" t="str">
        <f t="shared" si="54"/>
        <v/>
      </c>
      <c r="EC12" s="108" t="str">
        <f t="shared" si="44"/>
        <v/>
      </c>
      <c r="ED12" s="74" t="str">
        <f t="shared" si="55"/>
        <v/>
      </c>
      <c r="EE12" s="108" t="str">
        <f t="shared" si="56"/>
        <v/>
      </c>
      <c r="EF12" s="108" t="str">
        <f t="shared" si="57"/>
        <v/>
      </c>
      <c r="EG12" s="72"/>
      <c r="EJ12" s="51" t="str">
        <f t="shared" si="58"/>
        <v/>
      </c>
      <c r="EK12" s="51" t="str">
        <f t="shared" si="59"/>
        <v/>
      </c>
      <c r="EL12" s="51" t="str">
        <f t="shared" si="60"/>
        <v/>
      </c>
      <c r="EM12" s="51" t="str">
        <f t="shared" si="61"/>
        <v/>
      </c>
      <c r="EN12" s="51" t="str">
        <f t="shared" si="62"/>
        <v/>
      </c>
      <c r="EO12" s="51" t="str">
        <f>'07-2'!F12</f>
        <v/>
      </c>
    </row>
    <row r="13" spans="1:152" s="26" customFormat="1" ht="15.95" customHeight="1">
      <c r="A13" s="51">
        <v>8</v>
      </c>
      <c r="B13" s="23">
        <f>IF(คะแนนสอบ!C13="","",คะแนนสอบ!C13)</f>
        <v>2382</v>
      </c>
      <c r="C13" s="38" t="str">
        <f>IF(คะแนนสอบ!D13="","",คะแนนสอบ!D13)</f>
        <v>เด็กหญิงจารุพิชญา  ธัญญเจริญ</v>
      </c>
      <c r="D13" s="70" t="str">
        <f>IF(คะแนนสมรรถนะ!E14="","",คะแนนสมรรถนะ!E14)</f>
        <v/>
      </c>
      <c r="E13" s="70" t="str">
        <f>IF(คะแนนสมรรถนะ!F14="","",คะแนนสมรรถนะ!F14)</f>
        <v/>
      </c>
      <c r="F13" s="70" t="str">
        <f>IF(คะแนนสมรรถนะ!G14="","",คะแนนสมรรถนะ!G14)</f>
        <v/>
      </c>
      <c r="G13" s="70" t="str">
        <f>IF(คะแนนสมรรถนะ!H14="","",คะแนนสมรรถนะ!H14)</f>
        <v/>
      </c>
      <c r="H13" s="70" t="str">
        <f>IF(คะแนนสมรรถนะ!I14="","",คะแนนสมรรถนะ!I14)</f>
        <v/>
      </c>
      <c r="I13" s="74" t="str">
        <f t="shared" si="0"/>
        <v/>
      </c>
      <c r="J13" s="108" t="str">
        <f t="shared" si="1"/>
        <v/>
      </c>
      <c r="K13" s="108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4" t="str">
        <f t="shared" si="3"/>
        <v/>
      </c>
      <c r="R13" s="108" t="str">
        <f t="shared" si="4"/>
        <v/>
      </c>
      <c r="S13" s="108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4" t="str">
        <f t="shared" si="6"/>
        <v/>
      </c>
      <c r="Z13" s="108" t="str">
        <f t="shared" si="7"/>
        <v/>
      </c>
      <c r="AA13" s="108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4" t="str">
        <f t="shared" si="9"/>
        <v/>
      </c>
      <c r="AH13" s="108" t="str">
        <f t="shared" si="10"/>
        <v/>
      </c>
      <c r="AI13" s="108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4" t="str">
        <f t="shared" si="12"/>
        <v/>
      </c>
      <c r="AP13" s="108" t="str">
        <f t="shared" si="13"/>
        <v/>
      </c>
      <c r="AQ13" s="108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4" t="str">
        <f t="shared" si="15"/>
        <v/>
      </c>
      <c r="AX13" s="108" t="str">
        <f t="shared" si="16"/>
        <v/>
      </c>
      <c r="AY13" s="108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4" t="str">
        <f t="shared" si="18"/>
        <v/>
      </c>
      <c r="BF13" s="108" t="str">
        <f t="shared" si="19"/>
        <v/>
      </c>
      <c r="BG13" s="108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4" t="str">
        <f t="shared" si="21"/>
        <v/>
      </c>
      <c r="BN13" s="108" t="str">
        <f t="shared" si="22"/>
        <v/>
      </c>
      <c r="BO13" s="108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4" t="str">
        <f t="shared" si="24"/>
        <v/>
      </c>
      <c r="BV13" s="108" t="str">
        <f t="shared" si="25"/>
        <v/>
      </c>
      <c r="BW13" s="108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4" t="str">
        <f t="shared" si="45"/>
        <v/>
      </c>
      <c r="CD13" s="108" t="str">
        <f t="shared" si="27"/>
        <v/>
      </c>
      <c r="CE13" s="108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4" t="str">
        <f t="shared" si="46"/>
        <v/>
      </c>
      <c r="CL13" s="108" t="str">
        <f t="shared" si="29"/>
        <v/>
      </c>
      <c r="CM13" s="108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4" t="str">
        <f t="shared" si="47"/>
        <v/>
      </c>
      <c r="CT13" s="108" t="str">
        <f t="shared" si="31"/>
        <v/>
      </c>
      <c r="CU13" s="108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4" t="str">
        <f t="shared" si="48"/>
        <v/>
      </c>
      <c r="DB13" s="108" t="str">
        <f t="shared" si="33"/>
        <v/>
      </c>
      <c r="DC13" s="108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4" t="str">
        <f t="shared" si="49"/>
        <v/>
      </c>
      <c r="DJ13" s="108" t="str">
        <f t="shared" si="35"/>
        <v/>
      </c>
      <c r="DK13" s="108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4" t="str">
        <f t="shared" si="37"/>
        <v/>
      </c>
      <c r="DR13" s="108" t="str">
        <f t="shared" si="38"/>
        <v/>
      </c>
      <c r="DS13" s="108" t="str">
        <f t="shared" si="39"/>
        <v/>
      </c>
      <c r="DT13" s="24" t="str">
        <f t="shared" si="50"/>
        <v/>
      </c>
      <c r="DU13" s="108" t="str">
        <f t="shared" si="40"/>
        <v/>
      </c>
      <c r="DV13" s="24" t="str">
        <f t="shared" si="51"/>
        <v/>
      </c>
      <c r="DW13" s="108" t="str">
        <f t="shared" si="41"/>
        <v/>
      </c>
      <c r="DX13" s="24" t="str">
        <f t="shared" si="52"/>
        <v/>
      </c>
      <c r="DY13" s="108" t="str">
        <f t="shared" si="42"/>
        <v/>
      </c>
      <c r="DZ13" s="24" t="str">
        <f t="shared" si="53"/>
        <v/>
      </c>
      <c r="EA13" s="108" t="str">
        <f t="shared" si="43"/>
        <v/>
      </c>
      <c r="EB13" s="24" t="str">
        <f t="shared" si="54"/>
        <v/>
      </c>
      <c r="EC13" s="108" t="str">
        <f t="shared" si="44"/>
        <v/>
      </c>
      <c r="ED13" s="74" t="str">
        <f t="shared" si="55"/>
        <v/>
      </c>
      <c r="EE13" s="108" t="str">
        <f t="shared" si="56"/>
        <v/>
      </c>
      <c r="EF13" s="108" t="str">
        <f t="shared" si="57"/>
        <v/>
      </c>
      <c r="EG13" s="72"/>
      <c r="EJ13" s="51" t="str">
        <f t="shared" si="58"/>
        <v/>
      </c>
      <c r="EK13" s="51" t="str">
        <f t="shared" si="59"/>
        <v/>
      </c>
      <c r="EL13" s="51" t="str">
        <f t="shared" si="60"/>
        <v/>
      </c>
      <c r="EM13" s="51" t="str">
        <f t="shared" si="61"/>
        <v/>
      </c>
      <c r="EN13" s="51" t="str">
        <f t="shared" si="62"/>
        <v/>
      </c>
      <c r="EO13" s="51" t="str">
        <f>'07-2'!F13</f>
        <v/>
      </c>
    </row>
    <row r="14" spans="1:152" s="26" customFormat="1" ht="15.95" customHeight="1">
      <c r="A14" s="51">
        <v>9</v>
      </c>
      <c r="B14" s="23">
        <f>IF(คะแนนสอบ!C14="","",คะแนนสอบ!C14)</f>
        <v>2383</v>
      </c>
      <c r="C14" s="38" t="str">
        <f>IF(คะแนนสอบ!D14="","",คะแนนสอบ!D14)</f>
        <v>เด็กหญิงนันท์นภัส  เจียมพัว</v>
      </c>
      <c r="D14" s="70" t="str">
        <f>IF(คะแนนสมรรถนะ!E15="","",คะแนนสมรรถนะ!E15)</f>
        <v/>
      </c>
      <c r="E14" s="70" t="str">
        <f>IF(คะแนนสมรรถนะ!F15="","",คะแนนสมรรถนะ!F15)</f>
        <v/>
      </c>
      <c r="F14" s="70" t="str">
        <f>IF(คะแนนสมรรถนะ!G15="","",คะแนนสมรรถนะ!G15)</f>
        <v/>
      </c>
      <c r="G14" s="70" t="str">
        <f>IF(คะแนนสมรรถนะ!H15="","",คะแนนสมรรถนะ!H15)</f>
        <v/>
      </c>
      <c r="H14" s="70" t="str">
        <f>IF(คะแนนสมรรถนะ!I15="","",คะแนนสมรรถนะ!I15)</f>
        <v/>
      </c>
      <c r="I14" s="74" t="str">
        <f t="shared" si="0"/>
        <v/>
      </c>
      <c r="J14" s="108" t="str">
        <f t="shared" si="1"/>
        <v/>
      </c>
      <c r="K14" s="108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4" t="str">
        <f t="shared" si="3"/>
        <v/>
      </c>
      <c r="R14" s="108" t="str">
        <f t="shared" si="4"/>
        <v/>
      </c>
      <c r="S14" s="108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4" t="str">
        <f t="shared" si="6"/>
        <v/>
      </c>
      <c r="Z14" s="108" t="str">
        <f t="shared" si="7"/>
        <v/>
      </c>
      <c r="AA14" s="108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4" t="str">
        <f t="shared" si="9"/>
        <v/>
      </c>
      <c r="AH14" s="108" t="str">
        <f t="shared" si="10"/>
        <v/>
      </c>
      <c r="AI14" s="108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4" t="str">
        <f t="shared" si="12"/>
        <v/>
      </c>
      <c r="AP14" s="108" t="str">
        <f t="shared" si="13"/>
        <v/>
      </c>
      <c r="AQ14" s="108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4" t="str">
        <f t="shared" si="15"/>
        <v/>
      </c>
      <c r="AX14" s="108" t="str">
        <f t="shared" si="16"/>
        <v/>
      </c>
      <c r="AY14" s="108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4" t="str">
        <f t="shared" si="18"/>
        <v/>
      </c>
      <c r="BF14" s="108" t="str">
        <f t="shared" si="19"/>
        <v/>
      </c>
      <c r="BG14" s="108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4" t="str">
        <f t="shared" si="21"/>
        <v/>
      </c>
      <c r="BN14" s="108" t="str">
        <f t="shared" si="22"/>
        <v/>
      </c>
      <c r="BO14" s="108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4" t="str">
        <f t="shared" si="24"/>
        <v/>
      </c>
      <c r="BV14" s="108" t="str">
        <f t="shared" si="25"/>
        <v/>
      </c>
      <c r="BW14" s="108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4" t="str">
        <f t="shared" si="45"/>
        <v/>
      </c>
      <c r="CD14" s="108" t="str">
        <f t="shared" si="27"/>
        <v/>
      </c>
      <c r="CE14" s="108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4" t="str">
        <f t="shared" si="46"/>
        <v/>
      </c>
      <c r="CL14" s="108" t="str">
        <f t="shared" si="29"/>
        <v/>
      </c>
      <c r="CM14" s="108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4" t="str">
        <f t="shared" si="47"/>
        <v/>
      </c>
      <c r="CT14" s="108" t="str">
        <f t="shared" si="31"/>
        <v/>
      </c>
      <c r="CU14" s="108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4" t="str">
        <f t="shared" si="48"/>
        <v/>
      </c>
      <c r="DB14" s="108" t="str">
        <f t="shared" si="33"/>
        <v/>
      </c>
      <c r="DC14" s="108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4" t="str">
        <f t="shared" si="49"/>
        <v/>
      </c>
      <c r="DJ14" s="108" t="str">
        <f t="shared" si="35"/>
        <v/>
      </c>
      <c r="DK14" s="108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4" t="str">
        <f t="shared" si="37"/>
        <v/>
      </c>
      <c r="DR14" s="108" t="str">
        <f t="shared" si="38"/>
        <v/>
      </c>
      <c r="DS14" s="108" t="str">
        <f t="shared" si="39"/>
        <v/>
      </c>
      <c r="DT14" s="24" t="str">
        <f t="shared" si="50"/>
        <v/>
      </c>
      <c r="DU14" s="108" t="str">
        <f t="shared" si="40"/>
        <v/>
      </c>
      <c r="DV14" s="24" t="str">
        <f t="shared" si="51"/>
        <v/>
      </c>
      <c r="DW14" s="108" t="str">
        <f t="shared" si="41"/>
        <v/>
      </c>
      <c r="DX14" s="24" t="str">
        <f t="shared" si="52"/>
        <v/>
      </c>
      <c r="DY14" s="108" t="str">
        <f t="shared" si="42"/>
        <v/>
      </c>
      <c r="DZ14" s="24" t="str">
        <f t="shared" si="53"/>
        <v/>
      </c>
      <c r="EA14" s="108" t="str">
        <f t="shared" si="43"/>
        <v/>
      </c>
      <c r="EB14" s="24" t="str">
        <f t="shared" si="54"/>
        <v/>
      </c>
      <c r="EC14" s="108" t="str">
        <f t="shared" si="44"/>
        <v/>
      </c>
      <c r="ED14" s="74" t="str">
        <f t="shared" si="55"/>
        <v/>
      </c>
      <c r="EE14" s="108" t="str">
        <f t="shared" si="56"/>
        <v/>
      </c>
      <c r="EF14" s="108" t="str">
        <f t="shared" si="57"/>
        <v/>
      </c>
      <c r="EG14" s="72"/>
      <c r="EJ14" s="51" t="str">
        <f t="shared" si="58"/>
        <v/>
      </c>
      <c r="EK14" s="51" t="str">
        <f t="shared" si="59"/>
        <v/>
      </c>
      <c r="EL14" s="51" t="str">
        <f t="shared" si="60"/>
        <v/>
      </c>
      <c r="EM14" s="51" t="str">
        <f t="shared" si="61"/>
        <v/>
      </c>
      <c r="EN14" s="51" t="str">
        <f t="shared" si="62"/>
        <v/>
      </c>
      <c r="EO14" s="51" t="str">
        <f>'07-2'!F14</f>
        <v/>
      </c>
    </row>
    <row r="15" spans="1:152" s="26" customFormat="1" ht="15.95" customHeight="1">
      <c r="A15" s="51">
        <v>10</v>
      </c>
      <c r="B15" s="23">
        <f>IF(คะแนนสอบ!C15="","",คะแนนสอบ!C15)</f>
        <v>2384</v>
      </c>
      <c r="C15" s="38" t="str">
        <f>IF(คะแนนสอบ!D15="","",คะแนนสอบ!D15)</f>
        <v>เด็กหญิงปภาดา  แก่นมั่น</v>
      </c>
      <c r="D15" s="70" t="str">
        <f>IF(คะแนนสมรรถนะ!E16="","",คะแนนสมรรถนะ!E16)</f>
        <v/>
      </c>
      <c r="E15" s="70" t="str">
        <f>IF(คะแนนสมรรถนะ!F16="","",คะแนนสมรรถนะ!F16)</f>
        <v/>
      </c>
      <c r="F15" s="70" t="str">
        <f>IF(คะแนนสมรรถนะ!G16="","",คะแนนสมรรถนะ!G16)</f>
        <v/>
      </c>
      <c r="G15" s="70" t="str">
        <f>IF(คะแนนสมรรถนะ!H16="","",คะแนนสมรรถนะ!H16)</f>
        <v/>
      </c>
      <c r="H15" s="70" t="str">
        <f>IF(คะแนนสมรรถนะ!I16="","",คะแนนสมรรถนะ!I16)</f>
        <v/>
      </c>
      <c r="I15" s="74" t="str">
        <f t="shared" si="0"/>
        <v/>
      </c>
      <c r="J15" s="108" t="str">
        <f t="shared" si="1"/>
        <v/>
      </c>
      <c r="K15" s="108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4" t="str">
        <f t="shared" si="3"/>
        <v/>
      </c>
      <c r="R15" s="108" t="str">
        <f t="shared" si="4"/>
        <v/>
      </c>
      <c r="S15" s="108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4" t="str">
        <f t="shared" si="6"/>
        <v/>
      </c>
      <c r="Z15" s="108" t="str">
        <f t="shared" si="7"/>
        <v/>
      </c>
      <c r="AA15" s="108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4" t="str">
        <f t="shared" si="9"/>
        <v/>
      </c>
      <c r="AH15" s="108" t="str">
        <f t="shared" si="10"/>
        <v/>
      </c>
      <c r="AI15" s="108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4" t="str">
        <f t="shared" si="12"/>
        <v/>
      </c>
      <c r="AP15" s="108" t="str">
        <f t="shared" si="13"/>
        <v/>
      </c>
      <c r="AQ15" s="108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4" t="str">
        <f t="shared" si="15"/>
        <v/>
      </c>
      <c r="AX15" s="108" t="str">
        <f t="shared" si="16"/>
        <v/>
      </c>
      <c r="AY15" s="108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4" t="str">
        <f t="shared" si="18"/>
        <v/>
      </c>
      <c r="BF15" s="108" t="str">
        <f t="shared" si="19"/>
        <v/>
      </c>
      <c r="BG15" s="108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4" t="str">
        <f t="shared" si="21"/>
        <v/>
      </c>
      <c r="BN15" s="108" t="str">
        <f t="shared" si="22"/>
        <v/>
      </c>
      <c r="BO15" s="108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4" t="str">
        <f t="shared" si="24"/>
        <v/>
      </c>
      <c r="BV15" s="108" t="str">
        <f t="shared" si="25"/>
        <v/>
      </c>
      <c r="BW15" s="108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4" t="str">
        <f t="shared" si="45"/>
        <v/>
      </c>
      <c r="CD15" s="108" t="str">
        <f t="shared" si="27"/>
        <v/>
      </c>
      <c r="CE15" s="108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4" t="str">
        <f t="shared" si="46"/>
        <v/>
      </c>
      <c r="CL15" s="108" t="str">
        <f t="shared" si="29"/>
        <v/>
      </c>
      <c r="CM15" s="108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4" t="str">
        <f t="shared" si="47"/>
        <v/>
      </c>
      <c r="CT15" s="108" t="str">
        <f t="shared" si="31"/>
        <v/>
      </c>
      <c r="CU15" s="108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4" t="str">
        <f t="shared" si="48"/>
        <v/>
      </c>
      <c r="DB15" s="108" t="str">
        <f t="shared" si="33"/>
        <v/>
      </c>
      <c r="DC15" s="108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4" t="str">
        <f t="shared" si="49"/>
        <v/>
      </c>
      <c r="DJ15" s="108" t="str">
        <f t="shared" si="35"/>
        <v/>
      </c>
      <c r="DK15" s="108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4" t="str">
        <f t="shared" si="37"/>
        <v/>
      </c>
      <c r="DR15" s="108" t="str">
        <f t="shared" si="38"/>
        <v/>
      </c>
      <c r="DS15" s="108" t="str">
        <f t="shared" si="39"/>
        <v/>
      </c>
      <c r="DT15" s="24" t="str">
        <f t="shared" si="50"/>
        <v/>
      </c>
      <c r="DU15" s="108" t="str">
        <f t="shared" si="40"/>
        <v/>
      </c>
      <c r="DV15" s="24" t="str">
        <f t="shared" si="51"/>
        <v/>
      </c>
      <c r="DW15" s="108" t="str">
        <f t="shared" si="41"/>
        <v/>
      </c>
      <c r="DX15" s="24" t="str">
        <f t="shared" si="52"/>
        <v/>
      </c>
      <c r="DY15" s="108" t="str">
        <f t="shared" si="42"/>
        <v/>
      </c>
      <c r="DZ15" s="24" t="str">
        <f t="shared" si="53"/>
        <v/>
      </c>
      <c r="EA15" s="108" t="str">
        <f t="shared" si="43"/>
        <v/>
      </c>
      <c r="EB15" s="24" t="str">
        <f t="shared" si="54"/>
        <v/>
      </c>
      <c r="EC15" s="108" t="str">
        <f t="shared" si="44"/>
        <v/>
      </c>
      <c r="ED15" s="74" t="str">
        <f t="shared" si="55"/>
        <v/>
      </c>
      <c r="EE15" s="108" t="str">
        <f t="shared" si="56"/>
        <v/>
      </c>
      <c r="EF15" s="108" t="str">
        <f t="shared" si="57"/>
        <v/>
      </c>
      <c r="EG15" s="72"/>
      <c r="EJ15" s="51" t="str">
        <f t="shared" si="58"/>
        <v/>
      </c>
      <c r="EK15" s="51" t="str">
        <f t="shared" si="59"/>
        <v/>
      </c>
      <c r="EL15" s="51" t="str">
        <f t="shared" si="60"/>
        <v/>
      </c>
      <c r="EM15" s="51" t="str">
        <f t="shared" si="61"/>
        <v/>
      </c>
      <c r="EN15" s="51" t="str">
        <f t="shared" si="62"/>
        <v/>
      </c>
      <c r="EO15" s="51" t="str">
        <f>'07-2'!F15</f>
        <v/>
      </c>
    </row>
    <row r="16" spans="1:152" s="26" customFormat="1" ht="15.95" customHeight="1">
      <c r="A16" s="51">
        <v>11</v>
      </c>
      <c r="B16" s="23">
        <f>IF(คะแนนสอบ!C16="","",คะแนนสอบ!C16)</f>
        <v>2385</v>
      </c>
      <c r="C16" s="38" t="str">
        <f>IF(คะแนนสอบ!D16="","",คะแนนสอบ!D16)</f>
        <v>เด็กหญิงกชพร  กล้อยกลิ้ง</v>
      </c>
      <c r="D16" s="70" t="str">
        <f>IF(คะแนนสมรรถนะ!E17="","",คะแนนสมรรถนะ!E17)</f>
        <v/>
      </c>
      <c r="E16" s="70" t="str">
        <f>IF(คะแนนสมรรถนะ!F17="","",คะแนนสมรรถนะ!F17)</f>
        <v/>
      </c>
      <c r="F16" s="70" t="str">
        <f>IF(คะแนนสมรรถนะ!G17="","",คะแนนสมรรถนะ!G17)</f>
        <v/>
      </c>
      <c r="G16" s="70" t="str">
        <f>IF(คะแนนสมรรถนะ!H17="","",คะแนนสมรรถนะ!H17)</f>
        <v/>
      </c>
      <c r="H16" s="70" t="str">
        <f>IF(คะแนนสมรรถนะ!I17="","",คะแนนสมรรถนะ!I17)</f>
        <v/>
      </c>
      <c r="I16" s="74" t="str">
        <f t="shared" si="0"/>
        <v/>
      </c>
      <c r="J16" s="108" t="str">
        <f t="shared" si="1"/>
        <v/>
      </c>
      <c r="K16" s="108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4" t="str">
        <f t="shared" si="3"/>
        <v/>
      </c>
      <c r="R16" s="108" t="str">
        <f t="shared" si="4"/>
        <v/>
      </c>
      <c r="S16" s="108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4" t="str">
        <f t="shared" si="6"/>
        <v/>
      </c>
      <c r="Z16" s="108" t="str">
        <f t="shared" si="7"/>
        <v/>
      </c>
      <c r="AA16" s="108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4" t="str">
        <f t="shared" si="9"/>
        <v/>
      </c>
      <c r="AH16" s="108" t="str">
        <f t="shared" si="10"/>
        <v/>
      </c>
      <c r="AI16" s="108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4" t="str">
        <f t="shared" si="12"/>
        <v/>
      </c>
      <c r="AP16" s="108" t="str">
        <f t="shared" si="13"/>
        <v/>
      </c>
      <c r="AQ16" s="108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4" t="str">
        <f t="shared" si="15"/>
        <v/>
      </c>
      <c r="AX16" s="108" t="str">
        <f t="shared" si="16"/>
        <v/>
      </c>
      <c r="AY16" s="108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4" t="str">
        <f t="shared" si="18"/>
        <v/>
      </c>
      <c r="BF16" s="108" t="str">
        <f t="shared" si="19"/>
        <v/>
      </c>
      <c r="BG16" s="108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4" t="str">
        <f t="shared" si="21"/>
        <v/>
      </c>
      <c r="BN16" s="108" t="str">
        <f t="shared" si="22"/>
        <v/>
      </c>
      <c r="BO16" s="108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4" t="str">
        <f t="shared" si="24"/>
        <v/>
      </c>
      <c r="BV16" s="108" t="str">
        <f t="shared" si="25"/>
        <v/>
      </c>
      <c r="BW16" s="108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4" t="str">
        <f t="shared" si="45"/>
        <v/>
      </c>
      <c r="CD16" s="108" t="str">
        <f t="shared" si="27"/>
        <v/>
      </c>
      <c r="CE16" s="108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4" t="str">
        <f t="shared" si="46"/>
        <v/>
      </c>
      <c r="CL16" s="108" t="str">
        <f t="shared" si="29"/>
        <v/>
      </c>
      <c r="CM16" s="108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4" t="str">
        <f t="shared" si="47"/>
        <v/>
      </c>
      <c r="CT16" s="108" t="str">
        <f t="shared" si="31"/>
        <v/>
      </c>
      <c r="CU16" s="108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4" t="str">
        <f t="shared" si="48"/>
        <v/>
      </c>
      <c r="DB16" s="108" t="str">
        <f t="shared" si="33"/>
        <v/>
      </c>
      <c r="DC16" s="108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4" t="str">
        <f t="shared" si="49"/>
        <v/>
      </c>
      <c r="DJ16" s="108" t="str">
        <f t="shared" si="35"/>
        <v/>
      </c>
      <c r="DK16" s="108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4" t="str">
        <f t="shared" si="37"/>
        <v/>
      </c>
      <c r="DR16" s="108" t="str">
        <f t="shared" si="38"/>
        <v/>
      </c>
      <c r="DS16" s="108" t="str">
        <f t="shared" si="39"/>
        <v/>
      </c>
      <c r="DT16" s="24" t="str">
        <f t="shared" si="50"/>
        <v/>
      </c>
      <c r="DU16" s="108" t="str">
        <f t="shared" si="40"/>
        <v/>
      </c>
      <c r="DV16" s="24" t="str">
        <f t="shared" si="51"/>
        <v/>
      </c>
      <c r="DW16" s="108" t="str">
        <f t="shared" si="41"/>
        <v/>
      </c>
      <c r="DX16" s="24" t="str">
        <f t="shared" si="52"/>
        <v/>
      </c>
      <c r="DY16" s="108" t="str">
        <f t="shared" si="42"/>
        <v/>
      </c>
      <c r="DZ16" s="24" t="str">
        <f t="shared" si="53"/>
        <v/>
      </c>
      <c r="EA16" s="108" t="str">
        <f t="shared" si="43"/>
        <v/>
      </c>
      <c r="EB16" s="24" t="str">
        <f t="shared" si="54"/>
        <v/>
      </c>
      <c r="EC16" s="108" t="str">
        <f t="shared" si="44"/>
        <v/>
      </c>
      <c r="ED16" s="74" t="str">
        <f t="shared" si="55"/>
        <v/>
      </c>
      <c r="EE16" s="108" t="str">
        <f t="shared" si="56"/>
        <v/>
      </c>
      <c r="EF16" s="108" t="str">
        <f t="shared" si="57"/>
        <v/>
      </c>
      <c r="EG16" s="72"/>
      <c r="EJ16" s="51" t="str">
        <f t="shared" si="58"/>
        <v/>
      </c>
      <c r="EK16" s="51" t="str">
        <f t="shared" si="59"/>
        <v/>
      </c>
      <c r="EL16" s="51" t="str">
        <f t="shared" si="60"/>
        <v/>
      </c>
      <c r="EM16" s="51" t="str">
        <f t="shared" si="61"/>
        <v/>
      </c>
      <c r="EN16" s="51" t="str">
        <f t="shared" si="62"/>
        <v/>
      </c>
      <c r="EO16" s="51" t="str">
        <f>'07-2'!F16</f>
        <v/>
      </c>
    </row>
    <row r="17" spans="1:145" s="26" customFormat="1" ht="15.95" customHeight="1">
      <c r="A17" s="51">
        <v>12</v>
      </c>
      <c r="B17" s="23">
        <f>IF(คะแนนสอบ!C17="","",คะแนนสอบ!C17)</f>
        <v>2386</v>
      </c>
      <c r="C17" s="38" t="str">
        <f>IF(คะแนนสอบ!D17="","",คะแนนสอบ!D17)</f>
        <v>เด็กหญิงณัฏฐธิดา  วุฒิชัยรังสรรค์</v>
      </c>
      <c r="D17" s="70" t="str">
        <f>IF(คะแนนสมรรถนะ!E18="","",คะแนนสมรรถนะ!E18)</f>
        <v/>
      </c>
      <c r="E17" s="70" t="str">
        <f>IF(คะแนนสมรรถนะ!F18="","",คะแนนสมรรถนะ!F18)</f>
        <v/>
      </c>
      <c r="F17" s="70" t="str">
        <f>IF(คะแนนสมรรถนะ!G18="","",คะแนนสมรรถนะ!G18)</f>
        <v/>
      </c>
      <c r="G17" s="70" t="str">
        <f>IF(คะแนนสมรรถนะ!H18="","",คะแนนสมรรถนะ!H18)</f>
        <v/>
      </c>
      <c r="H17" s="70" t="str">
        <f>IF(คะแนนสมรรถนะ!I18="","",คะแนนสมรรถนะ!I18)</f>
        <v/>
      </c>
      <c r="I17" s="74" t="str">
        <f t="shared" si="0"/>
        <v/>
      </c>
      <c r="J17" s="108" t="str">
        <f t="shared" si="1"/>
        <v/>
      </c>
      <c r="K17" s="108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4" t="str">
        <f t="shared" si="3"/>
        <v/>
      </c>
      <c r="R17" s="108" t="str">
        <f t="shared" si="4"/>
        <v/>
      </c>
      <c r="S17" s="108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4" t="str">
        <f t="shared" si="6"/>
        <v/>
      </c>
      <c r="Z17" s="108" t="str">
        <f t="shared" si="7"/>
        <v/>
      </c>
      <c r="AA17" s="108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4" t="str">
        <f t="shared" si="9"/>
        <v/>
      </c>
      <c r="AH17" s="108" t="str">
        <f t="shared" si="10"/>
        <v/>
      </c>
      <c r="AI17" s="108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4" t="str">
        <f t="shared" si="12"/>
        <v/>
      </c>
      <c r="AP17" s="108" t="str">
        <f t="shared" si="13"/>
        <v/>
      </c>
      <c r="AQ17" s="108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4" t="str">
        <f t="shared" si="15"/>
        <v/>
      </c>
      <c r="AX17" s="108" t="str">
        <f t="shared" si="16"/>
        <v/>
      </c>
      <c r="AY17" s="108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4" t="str">
        <f t="shared" si="18"/>
        <v/>
      </c>
      <c r="BF17" s="108" t="str">
        <f t="shared" si="19"/>
        <v/>
      </c>
      <c r="BG17" s="108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4" t="str">
        <f t="shared" si="21"/>
        <v/>
      </c>
      <c r="BN17" s="108" t="str">
        <f t="shared" si="22"/>
        <v/>
      </c>
      <c r="BO17" s="108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4" t="str">
        <f t="shared" si="24"/>
        <v/>
      </c>
      <c r="BV17" s="108" t="str">
        <f t="shared" si="25"/>
        <v/>
      </c>
      <c r="BW17" s="108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4" t="str">
        <f t="shared" si="45"/>
        <v/>
      </c>
      <c r="CD17" s="108" t="str">
        <f t="shared" si="27"/>
        <v/>
      </c>
      <c r="CE17" s="108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4" t="str">
        <f t="shared" si="46"/>
        <v/>
      </c>
      <c r="CL17" s="108" t="str">
        <f t="shared" si="29"/>
        <v/>
      </c>
      <c r="CM17" s="108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4" t="str">
        <f t="shared" si="47"/>
        <v/>
      </c>
      <c r="CT17" s="108" t="str">
        <f t="shared" si="31"/>
        <v/>
      </c>
      <c r="CU17" s="108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4" t="str">
        <f t="shared" si="48"/>
        <v/>
      </c>
      <c r="DB17" s="108" t="str">
        <f t="shared" si="33"/>
        <v/>
      </c>
      <c r="DC17" s="108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4" t="str">
        <f t="shared" si="49"/>
        <v/>
      </c>
      <c r="DJ17" s="108" t="str">
        <f t="shared" si="35"/>
        <v/>
      </c>
      <c r="DK17" s="108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4" t="str">
        <f t="shared" si="37"/>
        <v/>
      </c>
      <c r="DR17" s="108" t="str">
        <f t="shared" si="38"/>
        <v/>
      </c>
      <c r="DS17" s="108" t="str">
        <f t="shared" si="39"/>
        <v/>
      </c>
      <c r="DT17" s="24" t="str">
        <f t="shared" si="50"/>
        <v/>
      </c>
      <c r="DU17" s="108" t="str">
        <f t="shared" si="40"/>
        <v/>
      </c>
      <c r="DV17" s="24" t="str">
        <f t="shared" si="51"/>
        <v/>
      </c>
      <c r="DW17" s="108" t="str">
        <f t="shared" si="41"/>
        <v/>
      </c>
      <c r="DX17" s="24" t="str">
        <f t="shared" si="52"/>
        <v/>
      </c>
      <c r="DY17" s="108" t="str">
        <f t="shared" si="42"/>
        <v/>
      </c>
      <c r="DZ17" s="24" t="str">
        <f t="shared" si="53"/>
        <v/>
      </c>
      <c r="EA17" s="108" t="str">
        <f t="shared" si="43"/>
        <v/>
      </c>
      <c r="EB17" s="24" t="str">
        <f t="shared" si="54"/>
        <v/>
      </c>
      <c r="EC17" s="108" t="str">
        <f t="shared" si="44"/>
        <v/>
      </c>
      <c r="ED17" s="74" t="str">
        <f t="shared" si="55"/>
        <v/>
      </c>
      <c r="EE17" s="108" t="str">
        <f t="shared" si="56"/>
        <v/>
      </c>
      <c r="EF17" s="108" t="str">
        <f t="shared" si="57"/>
        <v/>
      </c>
      <c r="EG17" s="72"/>
      <c r="EJ17" s="51" t="str">
        <f t="shared" si="58"/>
        <v/>
      </c>
      <c r="EK17" s="51" t="str">
        <f t="shared" si="59"/>
        <v/>
      </c>
      <c r="EL17" s="51" t="str">
        <f t="shared" si="60"/>
        <v/>
      </c>
      <c r="EM17" s="51" t="str">
        <f t="shared" si="61"/>
        <v/>
      </c>
      <c r="EN17" s="51" t="str">
        <f t="shared" si="62"/>
        <v/>
      </c>
      <c r="EO17" s="51" t="str">
        <f>'07-2'!F17</f>
        <v/>
      </c>
    </row>
    <row r="18" spans="1:145" s="26" customFormat="1" ht="15.95" customHeight="1">
      <c r="A18" s="51">
        <v>13</v>
      </c>
      <c r="B18" s="23">
        <f>IF(คะแนนสอบ!C18="","",คะแนนสอบ!C18)</f>
        <v>2387</v>
      </c>
      <c r="C18" s="38" t="str">
        <f>IF(คะแนนสอบ!D18="","",คะแนนสอบ!D18)</f>
        <v>เด็กหญิงกมลธิดา  แท่งทอง</v>
      </c>
      <c r="D18" s="70" t="str">
        <f>IF(คะแนนสมรรถนะ!E19="","",คะแนนสมรรถนะ!E19)</f>
        <v/>
      </c>
      <c r="E18" s="70" t="str">
        <f>IF(คะแนนสมรรถนะ!F19="","",คะแนนสมรรถนะ!F19)</f>
        <v/>
      </c>
      <c r="F18" s="70" t="str">
        <f>IF(คะแนนสมรรถนะ!G19="","",คะแนนสมรรถนะ!G19)</f>
        <v/>
      </c>
      <c r="G18" s="70" t="str">
        <f>IF(คะแนนสมรรถนะ!H19="","",คะแนนสมรรถนะ!H19)</f>
        <v/>
      </c>
      <c r="H18" s="70" t="str">
        <f>IF(คะแนนสมรรถนะ!I19="","",คะแนนสมรรถนะ!I19)</f>
        <v/>
      </c>
      <c r="I18" s="74" t="str">
        <f t="shared" si="0"/>
        <v/>
      </c>
      <c r="J18" s="108" t="str">
        <f t="shared" si="1"/>
        <v/>
      </c>
      <c r="K18" s="108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4" t="str">
        <f t="shared" si="3"/>
        <v/>
      </c>
      <c r="R18" s="108" t="str">
        <f t="shared" si="4"/>
        <v/>
      </c>
      <c r="S18" s="108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4" t="str">
        <f t="shared" si="6"/>
        <v/>
      </c>
      <c r="Z18" s="108" t="str">
        <f t="shared" si="7"/>
        <v/>
      </c>
      <c r="AA18" s="108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4" t="str">
        <f t="shared" si="9"/>
        <v/>
      </c>
      <c r="AH18" s="108" t="str">
        <f t="shared" si="10"/>
        <v/>
      </c>
      <c r="AI18" s="108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4" t="str">
        <f t="shared" si="12"/>
        <v/>
      </c>
      <c r="AP18" s="108" t="str">
        <f t="shared" si="13"/>
        <v/>
      </c>
      <c r="AQ18" s="108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4" t="str">
        <f t="shared" si="15"/>
        <v/>
      </c>
      <c r="AX18" s="108" t="str">
        <f t="shared" si="16"/>
        <v/>
      </c>
      <c r="AY18" s="108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4" t="str">
        <f t="shared" si="18"/>
        <v/>
      </c>
      <c r="BF18" s="108" t="str">
        <f t="shared" si="19"/>
        <v/>
      </c>
      <c r="BG18" s="108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4" t="str">
        <f t="shared" si="21"/>
        <v/>
      </c>
      <c r="BN18" s="108" t="str">
        <f t="shared" si="22"/>
        <v/>
      </c>
      <c r="BO18" s="108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4" t="str">
        <f t="shared" si="24"/>
        <v/>
      </c>
      <c r="BV18" s="108" t="str">
        <f t="shared" si="25"/>
        <v/>
      </c>
      <c r="BW18" s="108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4" t="str">
        <f t="shared" si="45"/>
        <v/>
      </c>
      <c r="CD18" s="108" t="str">
        <f t="shared" si="27"/>
        <v/>
      </c>
      <c r="CE18" s="108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4" t="str">
        <f t="shared" si="46"/>
        <v/>
      </c>
      <c r="CL18" s="108" t="str">
        <f t="shared" si="29"/>
        <v/>
      </c>
      <c r="CM18" s="108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4" t="str">
        <f t="shared" si="47"/>
        <v/>
      </c>
      <c r="CT18" s="108" t="str">
        <f t="shared" si="31"/>
        <v/>
      </c>
      <c r="CU18" s="108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4" t="str">
        <f t="shared" si="48"/>
        <v/>
      </c>
      <c r="DB18" s="108" t="str">
        <f t="shared" si="33"/>
        <v/>
      </c>
      <c r="DC18" s="108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4" t="str">
        <f t="shared" si="49"/>
        <v/>
      </c>
      <c r="DJ18" s="108" t="str">
        <f t="shared" si="35"/>
        <v/>
      </c>
      <c r="DK18" s="108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4" t="str">
        <f t="shared" si="37"/>
        <v/>
      </c>
      <c r="DR18" s="108" t="str">
        <f t="shared" si="38"/>
        <v/>
      </c>
      <c r="DS18" s="108" t="str">
        <f t="shared" si="39"/>
        <v/>
      </c>
      <c r="DT18" s="24" t="str">
        <f t="shared" si="50"/>
        <v/>
      </c>
      <c r="DU18" s="108" t="str">
        <f t="shared" si="40"/>
        <v/>
      </c>
      <c r="DV18" s="24" t="str">
        <f t="shared" si="51"/>
        <v/>
      </c>
      <c r="DW18" s="108" t="str">
        <f t="shared" si="41"/>
        <v/>
      </c>
      <c r="DX18" s="24" t="str">
        <f t="shared" si="52"/>
        <v/>
      </c>
      <c r="DY18" s="108" t="str">
        <f t="shared" si="42"/>
        <v/>
      </c>
      <c r="DZ18" s="24" t="str">
        <f t="shared" si="53"/>
        <v/>
      </c>
      <c r="EA18" s="108" t="str">
        <f t="shared" si="43"/>
        <v/>
      </c>
      <c r="EB18" s="24" t="str">
        <f t="shared" si="54"/>
        <v/>
      </c>
      <c r="EC18" s="108" t="str">
        <f t="shared" si="44"/>
        <v/>
      </c>
      <c r="ED18" s="74" t="str">
        <f t="shared" si="55"/>
        <v/>
      </c>
      <c r="EE18" s="108" t="str">
        <f t="shared" si="56"/>
        <v/>
      </c>
      <c r="EF18" s="108" t="str">
        <f t="shared" si="57"/>
        <v/>
      </c>
      <c r="EG18" s="72"/>
      <c r="EJ18" s="51" t="str">
        <f t="shared" si="58"/>
        <v/>
      </c>
      <c r="EK18" s="51" t="str">
        <f t="shared" si="59"/>
        <v/>
      </c>
      <c r="EL18" s="51" t="str">
        <f t="shared" si="60"/>
        <v/>
      </c>
      <c r="EM18" s="51" t="str">
        <f t="shared" si="61"/>
        <v/>
      </c>
      <c r="EN18" s="51" t="str">
        <f t="shared" si="62"/>
        <v/>
      </c>
      <c r="EO18" s="51" t="str">
        <f>'07-2'!F18</f>
        <v/>
      </c>
    </row>
    <row r="19" spans="1:145" s="26" customFormat="1" ht="15.95" customHeight="1">
      <c r="A19" s="51">
        <v>14</v>
      </c>
      <c r="B19" s="23">
        <f>IF(คะแนนสอบ!C19="","",คะแนนสอบ!C19)</f>
        <v>2426</v>
      </c>
      <c r="C19" s="38" t="str">
        <f>IF(คะแนนสอบ!D19="","",คะแนนสอบ!D19)</f>
        <v>เด็กชายธีรดล  กรานวงษ์</v>
      </c>
      <c r="D19" s="70" t="str">
        <f>IF(คะแนนสมรรถนะ!E20="","",คะแนนสมรรถนะ!E20)</f>
        <v/>
      </c>
      <c r="E19" s="70" t="str">
        <f>IF(คะแนนสมรรถนะ!F20="","",คะแนนสมรรถนะ!F20)</f>
        <v/>
      </c>
      <c r="F19" s="70" t="str">
        <f>IF(คะแนนสมรรถนะ!G20="","",คะแนนสมรรถนะ!G20)</f>
        <v/>
      </c>
      <c r="G19" s="70" t="str">
        <f>IF(คะแนนสมรรถนะ!H20="","",คะแนนสมรรถนะ!H20)</f>
        <v/>
      </c>
      <c r="H19" s="70" t="str">
        <f>IF(คะแนนสมรรถนะ!I20="","",คะแนนสมรรถนะ!I20)</f>
        <v/>
      </c>
      <c r="I19" s="74" t="str">
        <f t="shared" si="0"/>
        <v/>
      </c>
      <c r="J19" s="108" t="str">
        <f t="shared" si="1"/>
        <v/>
      </c>
      <c r="K19" s="108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4" t="str">
        <f t="shared" si="3"/>
        <v/>
      </c>
      <c r="R19" s="108" t="str">
        <f t="shared" si="4"/>
        <v/>
      </c>
      <c r="S19" s="108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4" t="str">
        <f t="shared" si="6"/>
        <v/>
      </c>
      <c r="Z19" s="108" t="str">
        <f t="shared" si="7"/>
        <v/>
      </c>
      <c r="AA19" s="108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4" t="str">
        <f t="shared" si="9"/>
        <v/>
      </c>
      <c r="AH19" s="108" t="str">
        <f t="shared" si="10"/>
        <v/>
      </c>
      <c r="AI19" s="108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4" t="str">
        <f t="shared" si="12"/>
        <v/>
      </c>
      <c r="AP19" s="108" t="str">
        <f t="shared" si="13"/>
        <v/>
      </c>
      <c r="AQ19" s="108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4" t="str">
        <f t="shared" si="15"/>
        <v/>
      </c>
      <c r="AX19" s="108" t="str">
        <f t="shared" si="16"/>
        <v/>
      </c>
      <c r="AY19" s="108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4" t="str">
        <f t="shared" si="18"/>
        <v/>
      </c>
      <c r="BF19" s="108" t="str">
        <f t="shared" si="19"/>
        <v/>
      </c>
      <c r="BG19" s="108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4" t="str">
        <f t="shared" si="21"/>
        <v/>
      </c>
      <c r="BN19" s="108" t="str">
        <f t="shared" si="22"/>
        <v/>
      </c>
      <c r="BO19" s="108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4" t="str">
        <f t="shared" si="24"/>
        <v/>
      </c>
      <c r="BV19" s="108" t="str">
        <f t="shared" si="25"/>
        <v/>
      </c>
      <c r="BW19" s="108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4" t="str">
        <f t="shared" si="45"/>
        <v/>
      </c>
      <c r="CD19" s="108" t="str">
        <f t="shared" si="27"/>
        <v/>
      </c>
      <c r="CE19" s="108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4" t="str">
        <f t="shared" si="46"/>
        <v/>
      </c>
      <c r="CL19" s="108" t="str">
        <f t="shared" si="29"/>
        <v/>
      </c>
      <c r="CM19" s="108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4" t="str">
        <f t="shared" si="47"/>
        <v/>
      </c>
      <c r="CT19" s="108" t="str">
        <f t="shared" si="31"/>
        <v/>
      </c>
      <c r="CU19" s="108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4" t="str">
        <f t="shared" si="48"/>
        <v/>
      </c>
      <c r="DB19" s="108" t="str">
        <f t="shared" si="33"/>
        <v/>
      </c>
      <c r="DC19" s="108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4" t="str">
        <f t="shared" si="49"/>
        <v/>
      </c>
      <c r="DJ19" s="108" t="str">
        <f t="shared" si="35"/>
        <v/>
      </c>
      <c r="DK19" s="108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4" t="str">
        <f t="shared" si="37"/>
        <v/>
      </c>
      <c r="DR19" s="108" t="str">
        <f t="shared" si="38"/>
        <v/>
      </c>
      <c r="DS19" s="108" t="str">
        <f t="shared" si="39"/>
        <v/>
      </c>
      <c r="DT19" s="24" t="str">
        <f t="shared" si="50"/>
        <v/>
      </c>
      <c r="DU19" s="108" t="str">
        <f t="shared" si="40"/>
        <v/>
      </c>
      <c r="DV19" s="24" t="str">
        <f t="shared" si="51"/>
        <v/>
      </c>
      <c r="DW19" s="108" t="str">
        <f t="shared" si="41"/>
        <v/>
      </c>
      <c r="DX19" s="24" t="str">
        <f t="shared" si="52"/>
        <v/>
      </c>
      <c r="DY19" s="108" t="str">
        <f t="shared" si="42"/>
        <v/>
      </c>
      <c r="DZ19" s="24" t="str">
        <f t="shared" si="53"/>
        <v/>
      </c>
      <c r="EA19" s="108" t="str">
        <f t="shared" si="43"/>
        <v/>
      </c>
      <c r="EB19" s="24" t="str">
        <f t="shared" si="54"/>
        <v/>
      </c>
      <c r="EC19" s="108" t="str">
        <f t="shared" si="44"/>
        <v/>
      </c>
      <c r="ED19" s="74" t="str">
        <f t="shared" si="55"/>
        <v/>
      </c>
      <c r="EE19" s="108" t="str">
        <f t="shared" si="56"/>
        <v/>
      </c>
      <c r="EF19" s="108" t="str">
        <f t="shared" si="57"/>
        <v/>
      </c>
      <c r="EG19" s="72"/>
      <c r="EJ19" s="51" t="str">
        <f t="shared" si="58"/>
        <v/>
      </c>
      <c r="EK19" s="51" t="str">
        <f t="shared" si="59"/>
        <v/>
      </c>
      <c r="EL19" s="51" t="str">
        <f t="shared" si="60"/>
        <v/>
      </c>
      <c r="EM19" s="51" t="str">
        <f t="shared" si="61"/>
        <v/>
      </c>
      <c r="EN19" s="51" t="str">
        <f t="shared" si="62"/>
        <v/>
      </c>
      <c r="EO19" s="51" t="str">
        <f>'07-2'!F19</f>
        <v/>
      </c>
    </row>
    <row r="20" spans="1:145" s="26" customFormat="1" ht="15.95" customHeight="1">
      <c r="A20" s="51">
        <v>15</v>
      </c>
      <c r="B20" s="23">
        <f>IF(คะแนนสอบ!C20="","",คะแนนสอบ!C20)</f>
        <v>2427</v>
      </c>
      <c r="C20" s="38" t="str">
        <f>IF(คะแนนสอบ!D20="","",คะแนนสอบ!D20)</f>
        <v>เด็กชายเอกรัตน์  ศุกประเสริฐ</v>
      </c>
      <c r="D20" s="70" t="str">
        <f>IF(คะแนนสมรรถนะ!E21="","",คะแนนสมรรถนะ!E21)</f>
        <v/>
      </c>
      <c r="E20" s="70" t="str">
        <f>IF(คะแนนสมรรถนะ!F21="","",คะแนนสมรรถนะ!F21)</f>
        <v/>
      </c>
      <c r="F20" s="70" t="str">
        <f>IF(คะแนนสมรรถนะ!G21="","",คะแนนสมรรถนะ!G21)</f>
        <v/>
      </c>
      <c r="G20" s="70" t="str">
        <f>IF(คะแนนสมรรถนะ!H21="","",คะแนนสมรรถนะ!H21)</f>
        <v/>
      </c>
      <c r="H20" s="70" t="str">
        <f>IF(คะแนนสมรรถนะ!I21="","",คะแนนสมรรถนะ!I21)</f>
        <v/>
      </c>
      <c r="I20" s="74" t="str">
        <f t="shared" si="0"/>
        <v/>
      </c>
      <c r="J20" s="108" t="str">
        <f t="shared" si="1"/>
        <v/>
      </c>
      <c r="K20" s="108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4" t="str">
        <f t="shared" si="3"/>
        <v/>
      </c>
      <c r="R20" s="108" t="str">
        <f t="shared" si="4"/>
        <v/>
      </c>
      <c r="S20" s="108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4" t="str">
        <f t="shared" si="6"/>
        <v/>
      </c>
      <c r="Z20" s="108" t="str">
        <f t="shared" si="7"/>
        <v/>
      </c>
      <c r="AA20" s="108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4" t="str">
        <f t="shared" si="9"/>
        <v/>
      </c>
      <c r="AH20" s="108" t="str">
        <f t="shared" si="10"/>
        <v/>
      </c>
      <c r="AI20" s="108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4" t="str">
        <f t="shared" si="12"/>
        <v/>
      </c>
      <c r="AP20" s="108" t="str">
        <f t="shared" si="13"/>
        <v/>
      </c>
      <c r="AQ20" s="108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4" t="str">
        <f t="shared" si="15"/>
        <v/>
      </c>
      <c r="AX20" s="108" t="str">
        <f t="shared" si="16"/>
        <v/>
      </c>
      <c r="AY20" s="108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4" t="str">
        <f t="shared" si="18"/>
        <v/>
      </c>
      <c r="BF20" s="108" t="str">
        <f t="shared" si="19"/>
        <v/>
      </c>
      <c r="BG20" s="108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4" t="str">
        <f t="shared" si="21"/>
        <v/>
      </c>
      <c r="BN20" s="108" t="str">
        <f t="shared" si="22"/>
        <v/>
      </c>
      <c r="BO20" s="108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4" t="str">
        <f t="shared" si="24"/>
        <v/>
      </c>
      <c r="BV20" s="108" t="str">
        <f t="shared" si="25"/>
        <v/>
      </c>
      <c r="BW20" s="108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4" t="str">
        <f t="shared" si="45"/>
        <v/>
      </c>
      <c r="CD20" s="108" t="str">
        <f t="shared" si="27"/>
        <v/>
      </c>
      <c r="CE20" s="108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4" t="str">
        <f t="shared" si="46"/>
        <v/>
      </c>
      <c r="CL20" s="108" t="str">
        <f t="shared" si="29"/>
        <v/>
      </c>
      <c r="CM20" s="108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4" t="str">
        <f t="shared" si="47"/>
        <v/>
      </c>
      <c r="CT20" s="108" t="str">
        <f t="shared" si="31"/>
        <v/>
      </c>
      <c r="CU20" s="108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4" t="str">
        <f t="shared" si="48"/>
        <v/>
      </c>
      <c r="DB20" s="108" t="str">
        <f t="shared" si="33"/>
        <v/>
      </c>
      <c r="DC20" s="108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4" t="str">
        <f t="shared" si="49"/>
        <v/>
      </c>
      <c r="DJ20" s="108" t="str">
        <f t="shared" si="35"/>
        <v/>
      </c>
      <c r="DK20" s="108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4" t="str">
        <f t="shared" si="37"/>
        <v/>
      </c>
      <c r="DR20" s="108" t="str">
        <f t="shared" si="38"/>
        <v/>
      </c>
      <c r="DS20" s="108" t="str">
        <f t="shared" si="39"/>
        <v/>
      </c>
      <c r="DT20" s="24" t="str">
        <f t="shared" si="50"/>
        <v/>
      </c>
      <c r="DU20" s="108" t="str">
        <f t="shared" si="40"/>
        <v/>
      </c>
      <c r="DV20" s="24" t="str">
        <f t="shared" si="51"/>
        <v/>
      </c>
      <c r="DW20" s="108" t="str">
        <f t="shared" si="41"/>
        <v/>
      </c>
      <c r="DX20" s="24" t="str">
        <f t="shared" si="52"/>
        <v/>
      </c>
      <c r="DY20" s="108" t="str">
        <f t="shared" si="42"/>
        <v/>
      </c>
      <c r="DZ20" s="24" t="str">
        <f t="shared" si="53"/>
        <v/>
      </c>
      <c r="EA20" s="108" t="str">
        <f t="shared" si="43"/>
        <v/>
      </c>
      <c r="EB20" s="24" t="str">
        <f t="shared" si="54"/>
        <v/>
      </c>
      <c r="EC20" s="108" t="str">
        <f t="shared" si="44"/>
        <v/>
      </c>
      <c r="ED20" s="74" t="str">
        <f t="shared" si="55"/>
        <v/>
      </c>
      <c r="EE20" s="108" t="str">
        <f t="shared" si="56"/>
        <v/>
      </c>
      <c r="EF20" s="108" t="str">
        <f t="shared" si="57"/>
        <v/>
      </c>
      <c r="EG20" s="72"/>
      <c r="EJ20" s="51" t="str">
        <f t="shared" si="58"/>
        <v/>
      </c>
      <c r="EK20" s="51" t="str">
        <f t="shared" si="59"/>
        <v/>
      </c>
      <c r="EL20" s="51" t="str">
        <f t="shared" si="60"/>
        <v/>
      </c>
      <c r="EM20" s="51" t="str">
        <f t="shared" si="61"/>
        <v/>
      </c>
      <c r="EN20" s="51" t="str">
        <f t="shared" si="62"/>
        <v/>
      </c>
      <c r="EO20" s="51" t="str">
        <f>'07-2'!F20</f>
        <v/>
      </c>
    </row>
    <row r="21" spans="1:145" s="26" customFormat="1" ht="15.95" customHeight="1">
      <c r="A21" s="51">
        <v>16</v>
      </c>
      <c r="B21" s="23">
        <f>IF(คะแนนสอบ!C21="","",คะแนนสอบ!C21)</f>
        <v>2428</v>
      </c>
      <c r="C21" s="38" t="str">
        <f>IF(คะแนนสอบ!D21="","",คะแนนสอบ!D21)</f>
        <v>เด็กชายจารุวัฒน์  จั่นหนู</v>
      </c>
      <c r="D21" s="70" t="str">
        <f>IF(คะแนนสมรรถนะ!E22="","",คะแนนสมรรถนะ!E22)</f>
        <v/>
      </c>
      <c r="E21" s="70" t="str">
        <f>IF(คะแนนสมรรถนะ!F22="","",คะแนนสมรรถนะ!F22)</f>
        <v/>
      </c>
      <c r="F21" s="70" t="str">
        <f>IF(คะแนนสมรรถนะ!G22="","",คะแนนสมรรถนะ!G22)</f>
        <v/>
      </c>
      <c r="G21" s="70" t="str">
        <f>IF(คะแนนสมรรถนะ!H22="","",คะแนนสมรรถนะ!H22)</f>
        <v/>
      </c>
      <c r="H21" s="70" t="str">
        <f>IF(คะแนนสมรรถนะ!I22="","",คะแนนสมรรถนะ!I22)</f>
        <v/>
      </c>
      <c r="I21" s="74" t="str">
        <f t="shared" si="0"/>
        <v/>
      </c>
      <c r="J21" s="108" t="str">
        <f t="shared" si="1"/>
        <v/>
      </c>
      <c r="K21" s="108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4" t="str">
        <f t="shared" si="3"/>
        <v/>
      </c>
      <c r="R21" s="108" t="str">
        <f t="shared" si="4"/>
        <v/>
      </c>
      <c r="S21" s="108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4" t="str">
        <f t="shared" si="6"/>
        <v/>
      </c>
      <c r="Z21" s="108" t="str">
        <f t="shared" si="7"/>
        <v/>
      </c>
      <c r="AA21" s="108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4" t="str">
        <f t="shared" si="9"/>
        <v/>
      </c>
      <c r="AH21" s="108" t="str">
        <f t="shared" si="10"/>
        <v/>
      </c>
      <c r="AI21" s="108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4" t="str">
        <f t="shared" si="12"/>
        <v/>
      </c>
      <c r="AP21" s="108" t="str">
        <f t="shared" si="13"/>
        <v/>
      </c>
      <c r="AQ21" s="108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4" t="str">
        <f t="shared" si="15"/>
        <v/>
      </c>
      <c r="AX21" s="108" t="str">
        <f t="shared" si="16"/>
        <v/>
      </c>
      <c r="AY21" s="108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4" t="str">
        <f t="shared" si="18"/>
        <v/>
      </c>
      <c r="BF21" s="108" t="str">
        <f t="shared" si="19"/>
        <v/>
      </c>
      <c r="BG21" s="108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4" t="str">
        <f t="shared" si="21"/>
        <v/>
      </c>
      <c r="BN21" s="108" t="str">
        <f t="shared" si="22"/>
        <v/>
      </c>
      <c r="BO21" s="108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4" t="str">
        <f t="shared" si="24"/>
        <v/>
      </c>
      <c r="BV21" s="108" t="str">
        <f t="shared" si="25"/>
        <v/>
      </c>
      <c r="BW21" s="108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4" t="str">
        <f t="shared" si="45"/>
        <v/>
      </c>
      <c r="CD21" s="108" t="str">
        <f t="shared" si="27"/>
        <v/>
      </c>
      <c r="CE21" s="108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4" t="str">
        <f t="shared" si="46"/>
        <v/>
      </c>
      <c r="CL21" s="108" t="str">
        <f t="shared" si="29"/>
        <v/>
      </c>
      <c r="CM21" s="108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4" t="str">
        <f t="shared" si="47"/>
        <v/>
      </c>
      <c r="CT21" s="108" t="str">
        <f t="shared" si="31"/>
        <v/>
      </c>
      <c r="CU21" s="108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4" t="str">
        <f t="shared" si="48"/>
        <v/>
      </c>
      <c r="DB21" s="108" t="str">
        <f t="shared" si="33"/>
        <v/>
      </c>
      <c r="DC21" s="108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4" t="str">
        <f t="shared" si="49"/>
        <v/>
      </c>
      <c r="DJ21" s="108" t="str">
        <f t="shared" si="35"/>
        <v/>
      </c>
      <c r="DK21" s="108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4" t="str">
        <f t="shared" si="37"/>
        <v/>
      </c>
      <c r="DR21" s="108" t="str">
        <f t="shared" si="38"/>
        <v/>
      </c>
      <c r="DS21" s="108" t="str">
        <f t="shared" si="39"/>
        <v/>
      </c>
      <c r="DT21" s="24" t="str">
        <f t="shared" si="50"/>
        <v/>
      </c>
      <c r="DU21" s="108" t="str">
        <f t="shared" si="40"/>
        <v/>
      </c>
      <c r="DV21" s="24" t="str">
        <f t="shared" si="51"/>
        <v/>
      </c>
      <c r="DW21" s="108" t="str">
        <f t="shared" si="41"/>
        <v/>
      </c>
      <c r="DX21" s="24" t="str">
        <f t="shared" si="52"/>
        <v/>
      </c>
      <c r="DY21" s="108" t="str">
        <f t="shared" si="42"/>
        <v/>
      </c>
      <c r="DZ21" s="24" t="str">
        <f t="shared" si="53"/>
        <v/>
      </c>
      <c r="EA21" s="108" t="str">
        <f t="shared" si="43"/>
        <v/>
      </c>
      <c r="EB21" s="24" t="str">
        <f t="shared" si="54"/>
        <v/>
      </c>
      <c r="EC21" s="108" t="str">
        <f t="shared" si="44"/>
        <v/>
      </c>
      <c r="ED21" s="74" t="str">
        <f t="shared" si="55"/>
        <v/>
      </c>
      <c r="EE21" s="108" t="str">
        <f t="shared" si="56"/>
        <v/>
      </c>
      <c r="EF21" s="108" t="str">
        <f t="shared" si="57"/>
        <v/>
      </c>
      <c r="EG21" s="72"/>
      <c r="EJ21" s="51" t="str">
        <f t="shared" si="58"/>
        <v/>
      </c>
      <c r="EK21" s="51" t="str">
        <f t="shared" si="59"/>
        <v/>
      </c>
      <c r="EL21" s="51" t="str">
        <f t="shared" si="60"/>
        <v/>
      </c>
      <c r="EM21" s="51" t="str">
        <f t="shared" si="61"/>
        <v/>
      </c>
      <c r="EN21" s="51" t="str">
        <f t="shared" si="62"/>
        <v/>
      </c>
      <c r="EO21" s="51" t="str">
        <f>'07-2'!F21</f>
        <v/>
      </c>
    </row>
    <row r="22" spans="1:145" s="26" customFormat="1" ht="15.95" customHeight="1">
      <c r="A22" s="51">
        <v>17</v>
      </c>
      <c r="B22" s="23">
        <f>IF(คะแนนสอบ!C22="","",คะแนนสอบ!C22)</f>
        <v>2484</v>
      </c>
      <c r="C22" s="38" t="str">
        <f>IF(คะแนนสอบ!D22="","",คะแนนสอบ!D22)</f>
        <v>เด็กหญิงกวิสรา  ยอดย้อย</v>
      </c>
      <c r="D22" s="70" t="str">
        <f>IF(คะแนนสมรรถนะ!E23="","",คะแนนสมรรถนะ!E23)</f>
        <v/>
      </c>
      <c r="E22" s="70" t="str">
        <f>IF(คะแนนสมรรถนะ!F23="","",คะแนนสมรรถนะ!F23)</f>
        <v/>
      </c>
      <c r="F22" s="70" t="str">
        <f>IF(คะแนนสมรรถนะ!G23="","",คะแนนสมรรถนะ!G23)</f>
        <v/>
      </c>
      <c r="G22" s="70" t="str">
        <f>IF(คะแนนสมรรถนะ!H23="","",คะแนนสมรรถนะ!H23)</f>
        <v/>
      </c>
      <c r="H22" s="70" t="str">
        <f>IF(คะแนนสมรรถนะ!I23="","",คะแนนสมรรถนะ!I23)</f>
        <v/>
      </c>
      <c r="I22" s="74" t="str">
        <f t="shared" si="0"/>
        <v/>
      </c>
      <c r="J22" s="108" t="str">
        <f t="shared" si="1"/>
        <v/>
      </c>
      <c r="K22" s="108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4" t="str">
        <f t="shared" si="3"/>
        <v/>
      </c>
      <c r="R22" s="108" t="str">
        <f t="shared" si="4"/>
        <v/>
      </c>
      <c r="S22" s="108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4" t="str">
        <f t="shared" si="6"/>
        <v/>
      </c>
      <c r="Z22" s="108" t="str">
        <f t="shared" si="7"/>
        <v/>
      </c>
      <c r="AA22" s="108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4" t="str">
        <f t="shared" si="9"/>
        <v/>
      </c>
      <c r="AH22" s="108" t="str">
        <f t="shared" si="10"/>
        <v/>
      </c>
      <c r="AI22" s="108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4" t="str">
        <f t="shared" si="12"/>
        <v/>
      </c>
      <c r="AP22" s="108" t="str">
        <f t="shared" si="13"/>
        <v/>
      </c>
      <c r="AQ22" s="108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4" t="str">
        <f t="shared" si="15"/>
        <v/>
      </c>
      <c r="AX22" s="108" t="str">
        <f t="shared" si="16"/>
        <v/>
      </c>
      <c r="AY22" s="108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4" t="str">
        <f t="shared" si="18"/>
        <v/>
      </c>
      <c r="BF22" s="108" t="str">
        <f t="shared" si="19"/>
        <v/>
      </c>
      <c r="BG22" s="108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4" t="str">
        <f t="shared" si="21"/>
        <v/>
      </c>
      <c r="BN22" s="108" t="str">
        <f t="shared" si="22"/>
        <v/>
      </c>
      <c r="BO22" s="108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4" t="str">
        <f t="shared" si="24"/>
        <v/>
      </c>
      <c r="BV22" s="108" t="str">
        <f t="shared" si="25"/>
        <v/>
      </c>
      <c r="BW22" s="108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4" t="str">
        <f t="shared" si="45"/>
        <v/>
      </c>
      <c r="CD22" s="108" t="str">
        <f t="shared" si="27"/>
        <v/>
      </c>
      <c r="CE22" s="108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4" t="str">
        <f t="shared" si="46"/>
        <v/>
      </c>
      <c r="CL22" s="108" t="str">
        <f t="shared" si="29"/>
        <v/>
      </c>
      <c r="CM22" s="108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4" t="str">
        <f t="shared" si="47"/>
        <v/>
      </c>
      <c r="CT22" s="108" t="str">
        <f t="shared" si="31"/>
        <v/>
      </c>
      <c r="CU22" s="108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4" t="str">
        <f t="shared" si="48"/>
        <v/>
      </c>
      <c r="DB22" s="108" t="str">
        <f t="shared" si="33"/>
        <v/>
      </c>
      <c r="DC22" s="108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4" t="str">
        <f t="shared" si="49"/>
        <v/>
      </c>
      <c r="DJ22" s="108" t="str">
        <f t="shared" si="35"/>
        <v/>
      </c>
      <c r="DK22" s="108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4" t="str">
        <f t="shared" si="37"/>
        <v/>
      </c>
      <c r="DR22" s="108" t="str">
        <f t="shared" si="38"/>
        <v/>
      </c>
      <c r="DS22" s="108" t="str">
        <f t="shared" si="39"/>
        <v/>
      </c>
      <c r="DT22" s="24" t="str">
        <f t="shared" si="50"/>
        <v/>
      </c>
      <c r="DU22" s="108" t="str">
        <f t="shared" si="40"/>
        <v/>
      </c>
      <c r="DV22" s="24" t="str">
        <f t="shared" si="51"/>
        <v/>
      </c>
      <c r="DW22" s="108" t="str">
        <f t="shared" si="41"/>
        <v/>
      </c>
      <c r="DX22" s="24" t="str">
        <f t="shared" si="52"/>
        <v/>
      </c>
      <c r="DY22" s="108" t="str">
        <f t="shared" si="42"/>
        <v/>
      </c>
      <c r="DZ22" s="24" t="str">
        <f t="shared" si="53"/>
        <v/>
      </c>
      <c r="EA22" s="108" t="str">
        <f t="shared" si="43"/>
        <v/>
      </c>
      <c r="EB22" s="24" t="str">
        <f t="shared" si="54"/>
        <v/>
      </c>
      <c r="EC22" s="108" t="str">
        <f t="shared" si="44"/>
        <v/>
      </c>
      <c r="ED22" s="74" t="str">
        <f t="shared" si="55"/>
        <v/>
      </c>
      <c r="EE22" s="108" t="str">
        <f t="shared" si="56"/>
        <v/>
      </c>
      <c r="EF22" s="108" t="str">
        <f t="shared" si="57"/>
        <v/>
      </c>
      <c r="EG22" s="72"/>
      <c r="EJ22" s="51" t="str">
        <f t="shared" si="58"/>
        <v/>
      </c>
      <c r="EK22" s="51" t="str">
        <f t="shared" si="59"/>
        <v/>
      </c>
      <c r="EL22" s="51" t="str">
        <f t="shared" si="60"/>
        <v/>
      </c>
      <c r="EM22" s="51" t="str">
        <f t="shared" si="61"/>
        <v/>
      </c>
      <c r="EN22" s="51" t="str">
        <f t="shared" si="62"/>
        <v/>
      </c>
      <c r="EO22" s="51" t="str">
        <f>'07-2'!F22</f>
        <v/>
      </c>
    </row>
    <row r="23" spans="1:145" s="26" customFormat="1" ht="15.95" customHeight="1">
      <c r="A23" s="51">
        <v>18</v>
      </c>
      <c r="B23" s="23">
        <f>IF(คะแนนสอบ!C23="","",คะแนนสอบ!C23)</f>
        <v>2485</v>
      </c>
      <c r="C23" s="38" t="str">
        <f>IF(คะแนนสอบ!D23="","",คะแนนสอบ!D23)</f>
        <v>เด็กชายกิตติคุณ  สิทธิกูล</v>
      </c>
      <c r="D23" s="70" t="str">
        <f>IF(คะแนนสมรรถนะ!E24="","",คะแนนสมรรถนะ!E24)</f>
        <v/>
      </c>
      <c r="E23" s="70" t="str">
        <f>IF(คะแนนสมรรถนะ!F24="","",คะแนนสมรรถนะ!F24)</f>
        <v/>
      </c>
      <c r="F23" s="70" t="str">
        <f>IF(คะแนนสมรรถนะ!G24="","",คะแนนสมรรถนะ!G24)</f>
        <v/>
      </c>
      <c r="G23" s="70" t="str">
        <f>IF(คะแนนสมรรถนะ!H24="","",คะแนนสมรรถนะ!H24)</f>
        <v/>
      </c>
      <c r="H23" s="70" t="str">
        <f>IF(คะแนนสมรรถนะ!I24="","",คะแนนสมรรถนะ!I24)</f>
        <v/>
      </c>
      <c r="I23" s="74" t="str">
        <f t="shared" si="0"/>
        <v/>
      </c>
      <c r="J23" s="108" t="str">
        <f t="shared" si="1"/>
        <v/>
      </c>
      <c r="K23" s="108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4" t="str">
        <f t="shared" si="3"/>
        <v/>
      </c>
      <c r="R23" s="108" t="str">
        <f t="shared" si="4"/>
        <v/>
      </c>
      <c r="S23" s="108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4" t="str">
        <f t="shared" si="6"/>
        <v/>
      </c>
      <c r="Z23" s="108" t="str">
        <f t="shared" si="7"/>
        <v/>
      </c>
      <c r="AA23" s="108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4" t="str">
        <f t="shared" si="9"/>
        <v/>
      </c>
      <c r="AH23" s="108" t="str">
        <f t="shared" si="10"/>
        <v/>
      </c>
      <c r="AI23" s="108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4" t="str">
        <f t="shared" si="12"/>
        <v/>
      </c>
      <c r="AP23" s="108" t="str">
        <f t="shared" si="13"/>
        <v/>
      </c>
      <c r="AQ23" s="108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4" t="str">
        <f t="shared" si="15"/>
        <v/>
      </c>
      <c r="AX23" s="108" t="str">
        <f t="shared" si="16"/>
        <v/>
      </c>
      <c r="AY23" s="108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4" t="str">
        <f t="shared" si="18"/>
        <v/>
      </c>
      <c r="BF23" s="108" t="str">
        <f t="shared" si="19"/>
        <v/>
      </c>
      <c r="BG23" s="108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4" t="str">
        <f t="shared" si="21"/>
        <v/>
      </c>
      <c r="BN23" s="108" t="str">
        <f t="shared" si="22"/>
        <v/>
      </c>
      <c r="BO23" s="108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4" t="str">
        <f t="shared" si="24"/>
        <v/>
      </c>
      <c r="BV23" s="108" t="str">
        <f t="shared" si="25"/>
        <v/>
      </c>
      <c r="BW23" s="108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4" t="str">
        <f t="shared" si="45"/>
        <v/>
      </c>
      <c r="CD23" s="108" t="str">
        <f t="shared" si="27"/>
        <v/>
      </c>
      <c r="CE23" s="108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4" t="str">
        <f t="shared" si="46"/>
        <v/>
      </c>
      <c r="CL23" s="108" t="str">
        <f t="shared" si="29"/>
        <v/>
      </c>
      <c r="CM23" s="108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4" t="str">
        <f t="shared" si="47"/>
        <v/>
      </c>
      <c r="CT23" s="108" t="str">
        <f t="shared" si="31"/>
        <v/>
      </c>
      <c r="CU23" s="108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4" t="str">
        <f t="shared" si="48"/>
        <v/>
      </c>
      <c r="DB23" s="108" t="str">
        <f t="shared" si="33"/>
        <v/>
      </c>
      <c r="DC23" s="108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4" t="str">
        <f t="shared" si="49"/>
        <v/>
      </c>
      <c r="DJ23" s="108" t="str">
        <f t="shared" si="35"/>
        <v/>
      </c>
      <c r="DK23" s="108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4" t="str">
        <f t="shared" si="37"/>
        <v/>
      </c>
      <c r="DR23" s="108" t="str">
        <f t="shared" si="38"/>
        <v/>
      </c>
      <c r="DS23" s="108" t="str">
        <f t="shared" si="39"/>
        <v/>
      </c>
      <c r="DT23" s="24" t="str">
        <f t="shared" si="50"/>
        <v/>
      </c>
      <c r="DU23" s="108" t="str">
        <f t="shared" si="40"/>
        <v/>
      </c>
      <c r="DV23" s="24" t="str">
        <f t="shared" si="51"/>
        <v/>
      </c>
      <c r="DW23" s="108" t="str">
        <f t="shared" si="41"/>
        <v/>
      </c>
      <c r="DX23" s="24" t="str">
        <f t="shared" si="52"/>
        <v/>
      </c>
      <c r="DY23" s="108" t="str">
        <f t="shared" si="42"/>
        <v/>
      </c>
      <c r="DZ23" s="24" t="str">
        <f t="shared" si="53"/>
        <v/>
      </c>
      <c r="EA23" s="108" t="str">
        <f t="shared" si="43"/>
        <v/>
      </c>
      <c r="EB23" s="24" t="str">
        <f t="shared" si="54"/>
        <v/>
      </c>
      <c r="EC23" s="108" t="str">
        <f t="shared" si="44"/>
        <v/>
      </c>
      <c r="ED23" s="74" t="str">
        <f t="shared" si="55"/>
        <v/>
      </c>
      <c r="EE23" s="108" t="str">
        <f t="shared" si="56"/>
        <v/>
      </c>
      <c r="EF23" s="108" t="str">
        <f t="shared" si="57"/>
        <v/>
      </c>
      <c r="EG23" s="72"/>
      <c r="EJ23" s="51" t="str">
        <f t="shared" si="58"/>
        <v/>
      </c>
      <c r="EK23" s="51" t="str">
        <f t="shared" si="59"/>
        <v/>
      </c>
      <c r="EL23" s="51" t="str">
        <f t="shared" si="60"/>
        <v/>
      </c>
      <c r="EM23" s="51" t="str">
        <f t="shared" si="61"/>
        <v/>
      </c>
      <c r="EN23" s="51" t="str">
        <f t="shared" si="62"/>
        <v/>
      </c>
      <c r="EO23" s="51" t="str">
        <f>'07-2'!F23</f>
        <v/>
      </c>
    </row>
    <row r="24" spans="1:145" s="26" customFormat="1" ht="15.95" customHeight="1">
      <c r="A24" s="51">
        <v>19</v>
      </c>
      <c r="B24" s="23">
        <f>IF(คะแนนสอบ!C24="","",คะแนนสอบ!C24)</f>
        <v>2486</v>
      </c>
      <c r="C24" s="38" t="str">
        <f>IF(คะแนนสอบ!D24="","",คะแนนสอบ!D24)</f>
        <v>เด็กชายปรัตถกร  พูลพิพัฒน์</v>
      </c>
      <c r="D24" s="70" t="str">
        <f>IF(คะแนนสมรรถนะ!E25="","",คะแนนสมรรถนะ!E25)</f>
        <v/>
      </c>
      <c r="E24" s="70" t="str">
        <f>IF(คะแนนสมรรถนะ!F25="","",คะแนนสมรรถนะ!F25)</f>
        <v/>
      </c>
      <c r="F24" s="70" t="str">
        <f>IF(คะแนนสมรรถนะ!G25="","",คะแนนสมรรถนะ!G25)</f>
        <v/>
      </c>
      <c r="G24" s="70" t="str">
        <f>IF(คะแนนสมรรถนะ!H25="","",คะแนนสมรรถนะ!H25)</f>
        <v/>
      </c>
      <c r="H24" s="70" t="str">
        <f>IF(คะแนนสมรรถนะ!I25="","",คะแนนสมรรถนะ!I25)</f>
        <v/>
      </c>
      <c r="I24" s="74" t="str">
        <f t="shared" si="0"/>
        <v/>
      </c>
      <c r="J24" s="108" t="str">
        <f t="shared" si="1"/>
        <v/>
      </c>
      <c r="K24" s="108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4" t="str">
        <f t="shared" si="3"/>
        <v/>
      </c>
      <c r="R24" s="108" t="str">
        <f t="shared" si="4"/>
        <v/>
      </c>
      <c r="S24" s="108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4" t="str">
        <f t="shared" si="6"/>
        <v/>
      </c>
      <c r="Z24" s="108" t="str">
        <f t="shared" si="7"/>
        <v/>
      </c>
      <c r="AA24" s="108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4" t="str">
        <f t="shared" si="9"/>
        <v/>
      </c>
      <c r="AH24" s="108" t="str">
        <f t="shared" si="10"/>
        <v/>
      </c>
      <c r="AI24" s="108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4" t="str">
        <f t="shared" si="12"/>
        <v/>
      </c>
      <c r="AP24" s="108" t="str">
        <f t="shared" si="13"/>
        <v/>
      </c>
      <c r="AQ24" s="108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4" t="str">
        <f t="shared" si="15"/>
        <v/>
      </c>
      <c r="AX24" s="108" t="str">
        <f t="shared" si="16"/>
        <v/>
      </c>
      <c r="AY24" s="108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4" t="str">
        <f t="shared" si="18"/>
        <v/>
      </c>
      <c r="BF24" s="108" t="str">
        <f t="shared" si="19"/>
        <v/>
      </c>
      <c r="BG24" s="108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4" t="str">
        <f t="shared" si="21"/>
        <v/>
      </c>
      <c r="BN24" s="108" t="str">
        <f t="shared" si="22"/>
        <v/>
      </c>
      <c r="BO24" s="108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4" t="str">
        <f t="shared" si="24"/>
        <v/>
      </c>
      <c r="BV24" s="108" t="str">
        <f t="shared" si="25"/>
        <v/>
      </c>
      <c r="BW24" s="108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4" t="str">
        <f t="shared" si="45"/>
        <v/>
      </c>
      <c r="CD24" s="108" t="str">
        <f t="shared" si="27"/>
        <v/>
      </c>
      <c r="CE24" s="108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4" t="str">
        <f t="shared" si="46"/>
        <v/>
      </c>
      <c r="CL24" s="108" t="str">
        <f t="shared" si="29"/>
        <v/>
      </c>
      <c r="CM24" s="108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4" t="str">
        <f t="shared" si="47"/>
        <v/>
      </c>
      <c r="CT24" s="108" t="str">
        <f t="shared" si="31"/>
        <v/>
      </c>
      <c r="CU24" s="108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4" t="str">
        <f t="shared" si="48"/>
        <v/>
      </c>
      <c r="DB24" s="108" t="str">
        <f t="shared" si="33"/>
        <v/>
      </c>
      <c r="DC24" s="108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4" t="str">
        <f t="shared" si="49"/>
        <v/>
      </c>
      <c r="DJ24" s="108" t="str">
        <f t="shared" si="35"/>
        <v/>
      </c>
      <c r="DK24" s="108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4" t="str">
        <f t="shared" si="37"/>
        <v/>
      </c>
      <c r="DR24" s="108" t="str">
        <f t="shared" si="38"/>
        <v/>
      </c>
      <c r="DS24" s="108" t="str">
        <f t="shared" si="39"/>
        <v/>
      </c>
      <c r="DT24" s="24" t="str">
        <f t="shared" si="50"/>
        <v/>
      </c>
      <c r="DU24" s="108" t="str">
        <f t="shared" si="40"/>
        <v/>
      </c>
      <c r="DV24" s="24" t="str">
        <f t="shared" si="51"/>
        <v/>
      </c>
      <c r="DW24" s="108" t="str">
        <f t="shared" si="41"/>
        <v/>
      </c>
      <c r="DX24" s="24" t="str">
        <f t="shared" si="52"/>
        <v/>
      </c>
      <c r="DY24" s="108" t="str">
        <f t="shared" si="42"/>
        <v/>
      </c>
      <c r="DZ24" s="24" t="str">
        <f t="shared" si="53"/>
        <v/>
      </c>
      <c r="EA24" s="108" t="str">
        <f t="shared" si="43"/>
        <v/>
      </c>
      <c r="EB24" s="24" t="str">
        <f t="shared" si="54"/>
        <v/>
      </c>
      <c r="EC24" s="108" t="str">
        <f t="shared" si="44"/>
        <v/>
      </c>
      <c r="ED24" s="74" t="str">
        <f t="shared" si="55"/>
        <v/>
      </c>
      <c r="EE24" s="108" t="str">
        <f t="shared" si="56"/>
        <v/>
      </c>
      <c r="EF24" s="108" t="str">
        <f t="shared" si="57"/>
        <v/>
      </c>
      <c r="EG24" s="72"/>
      <c r="EJ24" s="51" t="str">
        <f t="shared" si="58"/>
        <v/>
      </c>
      <c r="EK24" s="51" t="str">
        <f t="shared" si="59"/>
        <v/>
      </c>
      <c r="EL24" s="51" t="str">
        <f t="shared" si="60"/>
        <v/>
      </c>
      <c r="EM24" s="51" t="str">
        <f t="shared" si="61"/>
        <v/>
      </c>
      <c r="EN24" s="51" t="str">
        <f t="shared" si="62"/>
        <v/>
      </c>
      <c r="EO24" s="51" t="str">
        <f>'07-2'!F24</f>
        <v/>
      </c>
    </row>
    <row r="25" spans="1:145" s="26" customFormat="1" ht="15.95" customHeight="1">
      <c r="A25" s="51">
        <v>20</v>
      </c>
      <c r="B25" s="23" t="str">
        <f>IF(คะแนนสอบ!C25="","",คะแนนสอบ!C25)</f>
        <v/>
      </c>
      <c r="C25" s="38" t="str">
        <f>IF(คะแนนสอบ!D25="","",คะแนนสอบ!D25)</f>
        <v/>
      </c>
      <c r="D25" s="70" t="str">
        <f>IF(คะแนนสมรรถนะ!E26="","",คะแนนสมรรถนะ!E26)</f>
        <v/>
      </c>
      <c r="E25" s="70" t="str">
        <f>IF(คะแนนสมรรถนะ!F26="","",คะแนนสมรรถนะ!F26)</f>
        <v/>
      </c>
      <c r="F25" s="70" t="str">
        <f>IF(คะแนนสมรรถนะ!G26="","",คะแนนสมรรถนะ!G26)</f>
        <v/>
      </c>
      <c r="G25" s="70" t="str">
        <f>IF(คะแนนสมรรถนะ!H26="","",คะแนนสมรรถนะ!H26)</f>
        <v/>
      </c>
      <c r="H25" s="70" t="str">
        <f>IF(คะแนนสมรรถนะ!I26="","",คะแนนสมรรถนะ!I26)</f>
        <v/>
      </c>
      <c r="I25" s="74" t="str">
        <f t="shared" si="0"/>
        <v/>
      </c>
      <c r="J25" s="108" t="str">
        <f t="shared" si="1"/>
        <v/>
      </c>
      <c r="K25" s="108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4" t="str">
        <f t="shared" si="3"/>
        <v/>
      </c>
      <c r="R25" s="108" t="str">
        <f t="shared" si="4"/>
        <v/>
      </c>
      <c r="S25" s="108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4" t="str">
        <f t="shared" si="6"/>
        <v/>
      </c>
      <c r="Z25" s="108" t="str">
        <f t="shared" si="7"/>
        <v/>
      </c>
      <c r="AA25" s="108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4" t="str">
        <f t="shared" si="9"/>
        <v/>
      </c>
      <c r="AH25" s="108" t="str">
        <f t="shared" si="10"/>
        <v/>
      </c>
      <c r="AI25" s="108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4" t="str">
        <f t="shared" si="12"/>
        <v/>
      </c>
      <c r="AP25" s="108" t="str">
        <f t="shared" si="13"/>
        <v/>
      </c>
      <c r="AQ25" s="108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4" t="str">
        <f t="shared" si="15"/>
        <v/>
      </c>
      <c r="AX25" s="108" t="str">
        <f t="shared" si="16"/>
        <v/>
      </c>
      <c r="AY25" s="108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4" t="str">
        <f t="shared" si="18"/>
        <v/>
      </c>
      <c r="BF25" s="108" t="str">
        <f t="shared" si="19"/>
        <v/>
      </c>
      <c r="BG25" s="108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4" t="str">
        <f t="shared" si="21"/>
        <v/>
      </c>
      <c r="BN25" s="108" t="str">
        <f t="shared" si="22"/>
        <v/>
      </c>
      <c r="BO25" s="108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4" t="str">
        <f t="shared" si="24"/>
        <v/>
      </c>
      <c r="BV25" s="108" t="str">
        <f t="shared" si="25"/>
        <v/>
      </c>
      <c r="BW25" s="108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4" t="str">
        <f t="shared" si="45"/>
        <v/>
      </c>
      <c r="CD25" s="108" t="str">
        <f t="shared" si="27"/>
        <v/>
      </c>
      <c r="CE25" s="108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4" t="str">
        <f t="shared" si="46"/>
        <v/>
      </c>
      <c r="CL25" s="108" t="str">
        <f t="shared" si="29"/>
        <v/>
      </c>
      <c r="CM25" s="108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4" t="str">
        <f t="shared" si="47"/>
        <v/>
      </c>
      <c r="CT25" s="108" t="str">
        <f t="shared" si="31"/>
        <v/>
      </c>
      <c r="CU25" s="108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4" t="str">
        <f t="shared" si="48"/>
        <v/>
      </c>
      <c r="DB25" s="108" t="str">
        <f t="shared" si="33"/>
        <v/>
      </c>
      <c r="DC25" s="108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4" t="str">
        <f t="shared" si="49"/>
        <v/>
      </c>
      <c r="DJ25" s="108" t="str">
        <f t="shared" si="35"/>
        <v/>
      </c>
      <c r="DK25" s="108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4" t="str">
        <f t="shared" si="37"/>
        <v/>
      </c>
      <c r="DR25" s="108" t="str">
        <f t="shared" si="38"/>
        <v/>
      </c>
      <c r="DS25" s="108" t="str">
        <f t="shared" si="39"/>
        <v/>
      </c>
      <c r="DT25" s="24" t="str">
        <f t="shared" si="50"/>
        <v/>
      </c>
      <c r="DU25" s="108" t="str">
        <f t="shared" si="40"/>
        <v/>
      </c>
      <c r="DV25" s="24" t="str">
        <f t="shared" si="51"/>
        <v/>
      </c>
      <c r="DW25" s="108" t="str">
        <f t="shared" si="41"/>
        <v/>
      </c>
      <c r="DX25" s="24" t="str">
        <f t="shared" si="52"/>
        <v/>
      </c>
      <c r="DY25" s="108" t="str">
        <f t="shared" si="42"/>
        <v/>
      </c>
      <c r="DZ25" s="24" t="str">
        <f t="shared" si="53"/>
        <v/>
      </c>
      <c r="EA25" s="108" t="str">
        <f t="shared" si="43"/>
        <v/>
      </c>
      <c r="EB25" s="24" t="str">
        <f t="shared" si="54"/>
        <v/>
      </c>
      <c r="EC25" s="108" t="str">
        <f t="shared" si="44"/>
        <v/>
      </c>
      <c r="ED25" s="74" t="str">
        <f t="shared" si="55"/>
        <v/>
      </c>
      <c r="EE25" s="108" t="str">
        <f t="shared" si="56"/>
        <v/>
      </c>
      <c r="EF25" s="108" t="str">
        <f t="shared" si="57"/>
        <v/>
      </c>
      <c r="EG25" s="72"/>
      <c r="EJ25" s="51" t="str">
        <f t="shared" si="58"/>
        <v/>
      </c>
      <c r="EK25" s="51" t="str">
        <f t="shared" si="59"/>
        <v/>
      </c>
      <c r="EL25" s="51" t="str">
        <f t="shared" si="60"/>
        <v/>
      </c>
      <c r="EM25" s="51" t="str">
        <f t="shared" si="61"/>
        <v/>
      </c>
      <c r="EN25" s="51" t="str">
        <f t="shared" si="62"/>
        <v/>
      </c>
      <c r="EO25" s="51" t="str">
        <f>'07-2'!F25</f>
        <v/>
      </c>
    </row>
    <row r="26" spans="1:145" s="26" customFormat="1" ht="15.95" customHeight="1">
      <c r="A26" s="51">
        <v>21</v>
      </c>
      <c r="B26" s="23" t="str">
        <f>IF(คะแนนสอบ!C26="","",คะแนนสอบ!C26)</f>
        <v/>
      </c>
      <c r="C26" s="38" t="str">
        <f>IF(คะแนนสอบ!D26="","",คะแนนสอบ!D26)</f>
        <v/>
      </c>
      <c r="D26" s="70" t="str">
        <f>IF(คะแนนสมรรถนะ!E27="","",คะแนนสมรรถนะ!E27)</f>
        <v/>
      </c>
      <c r="E26" s="70" t="str">
        <f>IF(คะแนนสมรรถนะ!F27="","",คะแนนสมรรถนะ!F27)</f>
        <v/>
      </c>
      <c r="F26" s="70" t="str">
        <f>IF(คะแนนสมรรถนะ!G27="","",คะแนนสมรรถนะ!G27)</f>
        <v/>
      </c>
      <c r="G26" s="70" t="str">
        <f>IF(คะแนนสมรรถนะ!H27="","",คะแนนสมรรถนะ!H27)</f>
        <v/>
      </c>
      <c r="H26" s="70" t="str">
        <f>IF(คะแนนสมรรถนะ!I27="","",คะแนนสมรรถนะ!I27)</f>
        <v/>
      </c>
      <c r="I26" s="74" t="str">
        <f t="shared" si="0"/>
        <v/>
      </c>
      <c r="J26" s="108" t="str">
        <f t="shared" si="1"/>
        <v/>
      </c>
      <c r="K26" s="108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4" t="str">
        <f t="shared" si="3"/>
        <v/>
      </c>
      <c r="R26" s="108" t="str">
        <f t="shared" si="4"/>
        <v/>
      </c>
      <c r="S26" s="108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4" t="str">
        <f t="shared" si="6"/>
        <v/>
      </c>
      <c r="Z26" s="108" t="str">
        <f t="shared" si="7"/>
        <v/>
      </c>
      <c r="AA26" s="108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4" t="str">
        <f t="shared" si="9"/>
        <v/>
      </c>
      <c r="AH26" s="108" t="str">
        <f t="shared" si="10"/>
        <v/>
      </c>
      <c r="AI26" s="108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4" t="str">
        <f t="shared" si="12"/>
        <v/>
      </c>
      <c r="AP26" s="108" t="str">
        <f t="shared" si="13"/>
        <v/>
      </c>
      <c r="AQ26" s="108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4" t="str">
        <f t="shared" si="15"/>
        <v/>
      </c>
      <c r="AX26" s="108" t="str">
        <f t="shared" si="16"/>
        <v/>
      </c>
      <c r="AY26" s="108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4" t="str">
        <f t="shared" si="18"/>
        <v/>
      </c>
      <c r="BF26" s="108" t="str">
        <f t="shared" si="19"/>
        <v/>
      </c>
      <c r="BG26" s="108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4" t="str">
        <f t="shared" si="21"/>
        <v/>
      </c>
      <c r="BN26" s="108" t="str">
        <f t="shared" si="22"/>
        <v/>
      </c>
      <c r="BO26" s="108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4" t="str">
        <f t="shared" si="24"/>
        <v/>
      </c>
      <c r="BV26" s="108" t="str">
        <f t="shared" si="25"/>
        <v/>
      </c>
      <c r="BW26" s="108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4" t="str">
        <f t="shared" si="45"/>
        <v/>
      </c>
      <c r="CD26" s="108" t="str">
        <f t="shared" si="27"/>
        <v/>
      </c>
      <c r="CE26" s="108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4" t="str">
        <f t="shared" si="46"/>
        <v/>
      </c>
      <c r="CL26" s="108" t="str">
        <f t="shared" si="29"/>
        <v/>
      </c>
      <c r="CM26" s="108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4" t="str">
        <f t="shared" si="47"/>
        <v/>
      </c>
      <c r="CT26" s="108" t="str">
        <f t="shared" si="31"/>
        <v/>
      </c>
      <c r="CU26" s="108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4" t="str">
        <f t="shared" si="48"/>
        <v/>
      </c>
      <c r="DB26" s="108" t="str">
        <f t="shared" si="33"/>
        <v/>
      </c>
      <c r="DC26" s="108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4" t="str">
        <f t="shared" si="49"/>
        <v/>
      </c>
      <c r="DJ26" s="108" t="str">
        <f t="shared" si="35"/>
        <v/>
      </c>
      <c r="DK26" s="108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4" t="str">
        <f t="shared" si="37"/>
        <v/>
      </c>
      <c r="DR26" s="108" t="str">
        <f t="shared" si="38"/>
        <v/>
      </c>
      <c r="DS26" s="108" t="str">
        <f t="shared" si="39"/>
        <v/>
      </c>
      <c r="DT26" s="24" t="str">
        <f t="shared" si="50"/>
        <v/>
      </c>
      <c r="DU26" s="108" t="str">
        <f t="shared" si="40"/>
        <v/>
      </c>
      <c r="DV26" s="24" t="str">
        <f t="shared" si="51"/>
        <v/>
      </c>
      <c r="DW26" s="108" t="str">
        <f t="shared" si="41"/>
        <v/>
      </c>
      <c r="DX26" s="24" t="str">
        <f t="shared" si="52"/>
        <v/>
      </c>
      <c r="DY26" s="108" t="str">
        <f t="shared" si="42"/>
        <v/>
      </c>
      <c r="DZ26" s="24" t="str">
        <f t="shared" si="53"/>
        <v/>
      </c>
      <c r="EA26" s="108" t="str">
        <f t="shared" si="43"/>
        <v/>
      </c>
      <c r="EB26" s="24" t="str">
        <f t="shared" si="54"/>
        <v/>
      </c>
      <c r="EC26" s="108" t="str">
        <f t="shared" si="44"/>
        <v/>
      </c>
      <c r="ED26" s="74" t="str">
        <f t="shared" si="55"/>
        <v/>
      </c>
      <c r="EE26" s="108" t="str">
        <f t="shared" si="56"/>
        <v/>
      </c>
      <c r="EF26" s="108" t="str">
        <f t="shared" si="57"/>
        <v/>
      </c>
      <c r="EG26" s="72"/>
      <c r="EJ26" s="51" t="str">
        <f t="shared" si="58"/>
        <v/>
      </c>
      <c r="EK26" s="51" t="str">
        <f t="shared" si="59"/>
        <v/>
      </c>
      <c r="EL26" s="51" t="str">
        <f t="shared" si="60"/>
        <v/>
      </c>
      <c r="EM26" s="51" t="str">
        <f t="shared" si="61"/>
        <v/>
      </c>
      <c r="EN26" s="51" t="str">
        <f t="shared" si="62"/>
        <v/>
      </c>
      <c r="EO26" s="51" t="str">
        <f>'07-2'!F26</f>
        <v/>
      </c>
    </row>
    <row r="27" spans="1:145" s="26" customFormat="1" ht="15.95" customHeight="1">
      <c r="A27" s="51">
        <v>22</v>
      </c>
      <c r="B27" s="23" t="str">
        <f>IF(คะแนนสอบ!C27="","",คะแนนสอบ!C27)</f>
        <v/>
      </c>
      <c r="C27" s="38" t="str">
        <f>IF(คะแนนสอบ!D27="","",คะแนนสอบ!D27)</f>
        <v/>
      </c>
      <c r="D27" s="70" t="str">
        <f>IF(คะแนนสมรรถนะ!E28="","",คะแนนสมรรถนะ!E28)</f>
        <v/>
      </c>
      <c r="E27" s="70" t="str">
        <f>IF(คะแนนสมรรถนะ!F28="","",คะแนนสมรรถนะ!F28)</f>
        <v/>
      </c>
      <c r="F27" s="70" t="str">
        <f>IF(คะแนนสมรรถนะ!G28="","",คะแนนสมรรถนะ!G28)</f>
        <v/>
      </c>
      <c r="G27" s="70" t="str">
        <f>IF(คะแนนสมรรถนะ!H28="","",คะแนนสมรรถนะ!H28)</f>
        <v/>
      </c>
      <c r="H27" s="70" t="str">
        <f>IF(คะแนนสมรรถนะ!I28="","",คะแนนสมรรถนะ!I28)</f>
        <v/>
      </c>
      <c r="I27" s="74" t="str">
        <f t="shared" si="0"/>
        <v/>
      </c>
      <c r="J27" s="108" t="str">
        <f t="shared" si="1"/>
        <v/>
      </c>
      <c r="K27" s="108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4" t="str">
        <f t="shared" si="3"/>
        <v/>
      </c>
      <c r="R27" s="108" t="str">
        <f t="shared" si="4"/>
        <v/>
      </c>
      <c r="S27" s="108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4" t="str">
        <f t="shared" si="6"/>
        <v/>
      </c>
      <c r="Z27" s="108" t="str">
        <f t="shared" si="7"/>
        <v/>
      </c>
      <c r="AA27" s="108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4" t="str">
        <f t="shared" si="9"/>
        <v/>
      </c>
      <c r="AH27" s="108" t="str">
        <f t="shared" si="10"/>
        <v/>
      </c>
      <c r="AI27" s="108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4" t="str">
        <f t="shared" si="12"/>
        <v/>
      </c>
      <c r="AP27" s="108" t="str">
        <f t="shared" si="13"/>
        <v/>
      </c>
      <c r="AQ27" s="108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4" t="str">
        <f t="shared" si="15"/>
        <v/>
      </c>
      <c r="AX27" s="108" t="str">
        <f t="shared" si="16"/>
        <v/>
      </c>
      <c r="AY27" s="108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4" t="str">
        <f t="shared" si="18"/>
        <v/>
      </c>
      <c r="BF27" s="108" t="str">
        <f t="shared" si="19"/>
        <v/>
      </c>
      <c r="BG27" s="108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4" t="str">
        <f t="shared" si="21"/>
        <v/>
      </c>
      <c r="BN27" s="108" t="str">
        <f t="shared" si="22"/>
        <v/>
      </c>
      <c r="BO27" s="108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4" t="str">
        <f t="shared" si="24"/>
        <v/>
      </c>
      <c r="BV27" s="108" t="str">
        <f t="shared" si="25"/>
        <v/>
      </c>
      <c r="BW27" s="108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4" t="str">
        <f t="shared" si="45"/>
        <v/>
      </c>
      <c r="CD27" s="108" t="str">
        <f t="shared" si="27"/>
        <v/>
      </c>
      <c r="CE27" s="108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4" t="str">
        <f t="shared" si="46"/>
        <v/>
      </c>
      <c r="CL27" s="108" t="str">
        <f t="shared" si="29"/>
        <v/>
      </c>
      <c r="CM27" s="108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4" t="str">
        <f t="shared" si="47"/>
        <v/>
      </c>
      <c r="CT27" s="108" t="str">
        <f t="shared" si="31"/>
        <v/>
      </c>
      <c r="CU27" s="108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4" t="str">
        <f t="shared" si="48"/>
        <v/>
      </c>
      <c r="DB27" s="108" t="str">
        <f t="shared" si="33"/>
        <v/>
      </c>
      <c r="DC27" s="108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4" t="str">
        <f t="shared" si="49"/>
        <v/>
      </c>
      <c r="DJ27" s="108" t="str">
        <f t="shared" si="35"/>
        <v/>
      </c>
      <c r="DK27" s="108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4" t="str">
        <f t="shared" si="37"/>
        <v/>
      </c>
      <c r="DR27" s="108" t="str">
        <f t="shared" si="38"/>
        <v/>
      </c>
      <c r="DS27" s="108" t="str">
        <f t="shared" si="39"/>
        <v/>
      </c>
      <c r="DT27" s="24" t="str">
        <f t="shared" si="50"/>
        <v/>
      </c>
      <c r="DU27" s="108" t="str">
        <f t="shared" si="40"/>
        <v/>
      </c>
      <c r="DV27" s="24" t="str">
        <f t="shared" si="51"/>
        <v/>
      </c>
      <c r="DW27" s="108" t="str">
        <f t="shared" si="41"/>
        <v/>
      </c>
      <c r="DX27" s="24" t="str">
        <f t="shared" si="52"/>
        <v/>
      </c>
      <c r="DY27" s="108" t="str">
        <f t="shared" si="42"/>
        <v/>
      </c>
      <c r="DZ27" s="24" t="str">
        <f t="shared" si="53"/>
        <v/>
      </c>
      <c r="EA27" s="108" t="str">
        <f t="shared" si="43"/>
        <v/>
      </c>
      <c r="EB27" s="24" t="str">
        <f t="shared" si="54"/>
        <v/>
      </c>
      <c r="EC27" s="108" t="str">
        <f t="shared" si="44"/>
        <v/>
      </c>
      <c r="ED27" s="74" t="str">
        <f t="shared" si="55"/>
        <v/>
      </c>
      <c r="EE27" s="108" t="str">
        <f t="shared" si="56"/>
        <v/>
      </c>
      <c r="EF27" s="108" t="str">
        <f t="shared" si="57"/>
        <v/>
      </c>
      <c r="EG27" s="72"/>
      <c r="EJ27" s="51" t="str">
        <f t="shared" si="58"/>
        <v/>
      </c>
      <c r="EK27" s="51" t="str">
        <f t="shared" si="59"/>
        <v/>
      </c>
      <c r="EL27" s="51" t="str">
        <f t="shared" si="60"/>
        <v/>
      </c>
      <c r="EM27" s="51" t="str">
        <f t="shared" si="61"/>
        <v/>
      </c>
      <c r="EN27" s="51" t="str">
        <f t="shared" si="62"/>
        <v/>
      </c>
      <c r="EO27" s="51" t="str">
        <f>'07-2'!F27</f>
        <v/>
      </c>
    </row>
    <row r="28" spans="1:145" s="26" customFormat="1" ht="15.95" customHeight="1">
      <c r="A28" s="51">
        <v>23</v>
      </c>
      <c r="B28" s="23" t="str">
        <f>IF(คะแนนสอบ!C28="","",คะแนนสอบ!C28)</f>
        <v/>
      </c>
      <c r="C28" s="38" t="str">
        <f>IF(คะแนนสอบ!D28="","",คะแนนสอบ!D28)</f>
        <v/>
      </c>
      <c r="D28" s="70" t="str">
        <f>IF(คะแนนสมรรถนะ!E29="","",คะแนนสมรรถนะ!E29)</f>
        <v/>
      </c>
      <c r="E28" s="70" t="str">
        <f>IF(คะแนนสมรรถนะ!F29="","",คะแนนสมรรถนะ!F29)</f>
        <v/>
      </c>
      <c r="F28" s="70" t="str">
        <f>IF(คะแนนสมรรถนะ!G29="","",คะแนนสมรรถนะ!G29)</f>
        <v/>
      </c>
      <c r="G28" s="70" t="str">
        <f>IF(คะแนนสมรรถนะ!H29="","",คะแนนสมรรถนะ!H29)</f>
        <v/>
      </c>
      <c r="H28" s="70" t="str">
        <f>IF(คะแนนสมรรถนะ!I29="","",คะแนนสมรรถนะ!I29)</f>
        <v/>
      </c>
      <c r="I28" s="74" t="str">
        <f t="shared" si="0"/>
        <v/>
      </c>
      <c r="J28" s="108" t="str">
        <f t="shared" si="1"/>
        <v/>
      </c>
      <c r="K28" s="108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4" t="str">
        <f t="shared" si="3"/>
        <v/>
      </c>
      <c r="R28" s="108" t="str">
        <f t="shared" si="4"/>
        <v/>
      </c>
      <c r="S28" s="108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4" t="str">
        <f t="shared" si="6"/>
        <v/>
      </c>
      <c r="Z28" s="108" t="str">
        <f t="shared" si="7"/>
        <v/>
      </c>
      <c r="AA28" s="108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4" t="str">
        <f t="shared" si="9"/>
        <v/>
      </c>
      <c r="AH28" s="108" t="str">
        <f t="shared" si="10"/>
        <v/>
      </c>
      <c r="AI28" s="108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4" t="str">
        <f t="shared" si="12"/>
        <v/>
      </c>
      <c r="AP28" s="108" t="str">
        <f t="shared" si="13"/>
        <v/>
      </c>
      <c r="AQ28" s="108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4" t="str">
        <f t="shared" si="15"/>
        <v/>
      </c>
      <c r="AX28" s="108" t="str">
        <f t="shared" si="16"/>
        <v/>
      </c>
      <c r="AY28" s="108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4" t="str">
        <f t="shared" si="18"/>
        <v/>
      </c>
      <c r="BF28" s="108" t="str">
        <f t="shared" si="19"/>
        <v/>
      </c>
      <c r="BG28" s="108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4" t="str">
        <f t="shared" si="21"/>
        <v/>
      </c>
      <c r="BN28" s="108" t="str">
        <f t="shared" si="22"/>
        <v/>
      </c>
      <c r="BO28" s="108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4" t="str">
        <f t="shared" si="24"/>
        <v/>
      </c>
      <c r="BV28" s="108" t="str">
        <f t="shared" si="25"/>
        <v/>
      </c>
      <c r="BW28" s="108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4" t="str">
        <f t="shared" si="45"/>
        <v/>
      </c>
      <c r="CD28" s="108" t="str">
        <f t="shared" si="27"/>
        <v/>
      </c>
      <c r="CE28" s="108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4" t="str">
        <f t="shared" si="46"/>
        <v/>
      </c>
      <c r="CL28" s="108" t="str">
        <f t="shared" si="29"/>
        <v/>
      </c>
      <c r="CM28" s="108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4" t="str">
        <f t="shared" si="47"/>
        <v/>
      </c>
      <c r="CT28" s="108" t="str">
        <f t="shared" si="31"/>
        <v/>
      </c>
      <c r="CU28" s="108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4" t="str">
        <f t="shared" si="48"/>
        <v/>
      </c>
      <c r="DB28" s="108" t="str">
        <f t="shared" si="33"/>
        <v/>
      </c>
      <c r="DC28" s="108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4" t="str">
        <f t="shared" si="49"/>
        <v/>
      </c>
      <c r="DJ28" s="108" t="str">
        <f t="shared" si="35"/>
        <v/>
      </c>
      <c r="DK28" s="108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4" t="str">
        <f t="shared" si="37"/>
        <v/>
      </c>
      <c r="DR28" s="108" t="str">
        <f t="shared" si="38"/>
        <v/>
      </c>
      <c r="DS28" s="108" t="str">
        <f t="shared" si="39"/>
        <v/>
      </c>
      <c r="DT28" s="24" t="str">
        <f t="shared" si="50"/>
        <v/>
      </c>
      <c r="DU28" s="108" t="str">
        <f t="shared" si="40"/>
        <v/>
      </c>
      <c r="DV28" s="24" t="str">
        <f t="shared" si="51"/>
        <v/>
      </c>
      <c r="DW28" s="108" t="str">
        <f t="shared" si="41"/>
        <v/>
      </c>
      <c r="DX28" s="24" t="str">
        <f t="shared" si="52"/>
        <v/>
      </c>
      <c r="DY28" s="108" t="str">
        <f t="shared" si="42"/>
        <v/>
      </c>
      <c r="DZ28" s="24" t="str">
        <f t="shared" si="53"/>
        <v/>
      </c>
      <c r="EA28" s="108" t="str">
        <f t="shared" si="43"/>
        <v/>
      </c>
      <c r="EB28" s="24" t="str">
        <f t="shared" si="54"/>
        <v/>
      </c>
      <c r="EC28" s="108" t="str">
        <f t="shared" si="44"/>
        <v/>
      </c>
      <c r="ED28" s="74" t="str">
        <f t="shared" si="55"/>
        <v/>
      </c>
      <c r="EE28" s="108" t="str">
        <f t="shared" si="56"/>
        <v/>
      </c>
      <c r="EF28" s="108" t="str">
        <f t="shared" si="57"/>
        <v/>
      </c>
      <c r="EG28" s="72"/>
      <c r="EJ28" s="51" t="str">
        <f t="shared" si="58"/>
        <v/>
      </c>
      <c r="EK28" s="51" t="str">
        <f t="shared" si="59"/>
        <v/>
      </c>
      <c r="EL28" s="51" t="str">
        <f t="shared" si="60"/>
        <v/>
      </c>
      <c r="EM28" s="51" t="str">
        <f t="shared" si="61"/>
        <v/>
      </c>
      <c r="EN28" s="51" t="str">
        <f t="shared" si="62"/>
        <v/>
      </c>
      <c r="EO28" s="51" t="str">
        <f>'07-2'!F28</f>
        <v/>
      </c>
    </row>
    <row r="29" spans="1:145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70" t="str">
        <f>IF(คะแนนสมรรถนะ!E30="","",คะแนนสมรรถนะ!E30)</f>
        <v/>
      </c>
      <c r="E29" s="70" t="str">
        <f>IF(คะแนนสมรรถนะ!F30="","",คะแนนสมรรถนะ!F30)</f>
        <v/>
      </c>
      <c r="F29" s="70" t="str">
        <f>IF(คะแนนสมรรถนะ!G30="","",คะแนนสมรรถนะ!G30)</f>
        <v/>
      </c>
      <c r="G29" s="70" t="str">
        <f>IF(คะแนนสมรรถนะ!H30="","",คะแนนสมรรถนะ!H30)</f>
        <v/>
      </c>
      <c r="H29" s="70" t="str">
        <f>IF(คะแนนสมรรถนะ!I30="","",คะแนนสมรรถนะ!I30)</f>
        <v/>
      </c>
      <c r="I29" s="74" t="str">
        <f t="shared" si="0"/>
        <v/>
      </c>
      <c r="J29" s="108" t="str">
        <f t="shared" si="1"/>
        <v/>
      </c>
      <c r="K29" s="108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4" t="str">
        <f t="shared" si="3"/>
        <v/>
      </c>
      <c r="R29" s="108" t="str">
        <f t="shared" si="4"/>
        <v/>
      </c>
      <c r="S29" s="108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4" t="str">
        <f t="shared" si="6"/>
        <v/>
      </c>
      <c r="Z29" s="108" t="str">
        <f t="shared" si="7"/>
        <v/>
      </c>
      <c r="AA29" s="108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4" t="str">
        <f t="shared" si="9"/>
        <v/>
      </c>
      <c r="AH29" s="108" t="str">
        <f t="shared" si="10"/>
        <v/>
      </c>
      <c r="AI29" s="108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4" t="str">
        <f t="shared" si="12"/>
        <v/>
      </c>
      <c r="AP29" s="108" t="str">
        <f t="shared" si="13"/>
        <v/>
      </c>
      <c r="AQ29" s="108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4" t="str">
        <f t="shared" si="15"/>
        <v/>
      </c>
      <c r="AX29" s="108" t="str">
        <f t="shared" si="16"/>
        <v/>
      </c>
      <c r="AY29" s="108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4" t="str">
        <f t="shared" si="18"/>
        <v/>
      </c>
      <c r="BF29" s="108" t="str">
        <f t="shared" si="19"/>
        <v/>
      </c>
      <c r="BG29" s="108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4" t="str">
        <f t="shared" si="21"/>
        <v/>
      </c>
      <c r="BN29" s="108" t="str">
        <f t="shared" si="22"/>
        <v/>
      </c>
      <c r="BO29" s="108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4" t="str">
        <f t="shared" si="24"/>
        <v/>
      </c>
      <c r="BV29" s="108" t="str">
        <f t="shared" si="25"/>
        <v/>
      </c>
      <c r="BW29" s="108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4" t="str">
        <f t="shared" si="45"/>
        <v/>
      </c>
      <c r="CD29" s="108" t="str">
        <f t="shared" si="27"/>
        <v/>
      </c>
      <c r="CE29" s="108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4" t="str">
        <f t="shared" si="46"/>
        <v/>
      </c>
      <c r="CL29" s="108" t="str">
        <f t="shared" si="29"/>
        <v/>
      </c>
      <c r="CM29" s="108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4" t="str">
        <f t="shared" si="47"/>
        <v/>
      </c>
      <c r="CT29" s="108" t="str">
        <f t="shared" si="31"/>
        <v/>
      </c>
      <c r="CU29" s="108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4" t="str">
        <f t="shared" si="48"/>
        <v/>
      </c>
      <c r="DB29" s="108" t="str">
        <f t="shared" si="33"/>
        <v/>
      </c>
      <c r="DC29" s="108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4" t="str">
        <f t="shared" si="49"/>
        <v/>
      </c>
      <c r="DJ29" s="108" t="str">
        <f t="shared" si="35"/>
        <v/>
      </c>
      <c r="DK29" s="108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4" t="str">
        <f t="shared" si="37"/>
        <v/>
      </c>
      <c r="DR29" s="108" t="str">
        <f t="shared" si="38"/>
        <v/>
      </c>
      <c r="DS29" s="108" t="str">
        <f t="shared" si="39"/>
        <v/>
      </c>
      <c r="DT29" s="24" t="str">
        <f t="shared" si="50"/>
        <v/>
      </c>
      <c r="DU29" s="108" t="str">
        <f t="shared" si="40"/>
        <v/>
      </c>
      <c r="DV29" s="24" t="str">
        <f t="shared" si="51"/>
        <v/>
      </c>
      <c r="DW29" s="108" t="str">
        <f t="shared" si="41"/>
        <v/>
      </c>
      <c r="DX29" s="24" t="str">
        <f t="shared" si="52"/>
        <v/>
      </c>
      <c r="DY29" s="108" t="str">
        <f t="shared" si="42"/>
        <v/>
      </c>
      <c r="DZ29" s="24" t="str">
        <f t="shared" si="53"/>
        <v/>
      </c>
      <c r="EA29" s="108" t="str">
        <f t="shared" si="43"/>
        <v/>
      </c>
      <c r="EB29" s="24" t="str">
        <f t="shared" si="54"/>
        <v/>
      </c>
      <c r="EC29" s="108" t="str">
        <f t="shared" si="44"/>
        <v/>
      </c>
      <c r="ED29" s="74" t="str">
        <f t="shared" si="55"/>
        <v/>
      </c>
      <c r="EE29" s="108" t="str">
        <f t="shared" si="56"/>
        <v/>
      </c>
      <c r="EF29" s="108" t="str">
        <f t="shared" si="57"/>
        <v/>
      </c>
      <c r="EG29" s="72"/>
      <c r="EJ29" s="51" t="str">
        <f t="shared" si="58"/>
        <v/>
      </c>
      <c r="EK29" s="51" t="str">
        <f t="shared" si="59"/>
        <v/>
      </c>
      <c r="EL29" s="51" t="str">
        <f t="shared" si="60"/>
        <v/>
      </c>
      <c r="EM29" s="51" t="str">
        <f t="shared" si="61"/>
        <v/>
      </c>
      <c r="EN29" s="51" t="str">
        <f t="shared" si="62"/>
        <v/>
      </c>
      <c r="EO29" s="51" t="str">
        <f>'07-2'!F29</f>
        <v/>
      </c>
    </row>
    <row r="30" spans="1:145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70" t="str">
        <f>IF(คะแนนสมรรถนะ!E31="","",คะแนนสมรรถนะ!E31)</f>
        <v/>
      </c>
      <c r="E30" s="70" t="str">
        <f>IF(คะแนนสมรรถนะ!F31="","",คะแนนสมรรถนะ!F31)</f>
        <v/>
      </c>
      <c r="F30" s="70" t="str">
        <f>IF(คะแนนสมรรถนะ!G31="","",คะแนนสมรรถนะ!G31)</f>
        <v/>
      </c>
      <c r="G30" s="70" t="str">
        <f>IF(คะแนนสมรรถนะ!H31="","",คะแนนสมรรถนะ!H31)</f>
        <v/>
      </c>
      <c r="H30" s="70" t="str">
        <f>IF(คะแนนสมรรถนะ!I31="","",คะแนนสมรรถนะ!I31)</f>
        <v/>
      </c>
      <c r="I30" s="74" t="str">
        <f t="shared" si="0"/>
        <v/>
      </c>
      <c r="J30" s="108" t="str">
        <f t="shared" si="1"/>
        <v/>
      </c>
      <c r="K30" s="108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4" t="str">
        <f t="shared" si="3"/>
        <v/>
      </c>
      <c r="R30" s="108" t="str">
        <f t="shared" si="4"/>
        <v/>
      </c>
      <c r="S30" s="108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4" t="str">
        <f t="shared" si="6"/>
        <v/>
      </c>
      <c r="Z30" s="108" t="str">
        <f t="shared" si="7"/>
        <v/>
      </c>
      <c r="AA30" s="108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4" t="str">
        <f t="shared" si="9"/>
        <v/>
      </c>
      <c r="AH30" s="108" t="str">
        <f t="shared" si="10"/>
        <v/>
      </c>
      <c r="AI30" s="108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4" t="str">
        <f t="shared" si="12"/>
        <v/>
      </c>
      <c r="AP30" s="108" t="str">
        <f t="shared" si="13"/>
        <v/>
      </c>
      <c r="AQ30" s="108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4" t="str">
        <f t="shared" si="15"/>
        <v/>
      </c>
      <c r="AX30" s="108" t="str">
        <f t="shared" si="16"/>
        <v/>
      </c>
      <c r="AY30" s="108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4" t="str">
        <f t="shared" si="18"/>
        <v/>
      </c>
      <c r="BF30" s="108" t="str">
        <f t="shared" si="19"/>
        <v/>
      </c>
      <c r="BG30" s="108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4" t="str">
        <f t="shared" si="21"/>
        <v/>
      </c>
      <c r="BN30" s="108" t="str">
        <f t="shared" si="22"/>
        <v/>
      </c>
      <c r="BO30" s="108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4" t="str">
        <f t="shared" si="24"/>
        <v/>
      </c>
      <c r="BV30" s="108" t="str">
        <f t="shared" si="25"/>
        <v/>
      </c>
      <c r="BW30" s="108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4" t="str">
        <f t="shared" si="45"/>
        <v/>
      </c>
      <c r="CD30" s="108" t="str">
        <f t="shared" si="27"/>
        <v/>
      </c>
      <c r="CE30" s="108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4" t="str">
        <f t="shared" si="46"/>
        <v/>
      </c>
      <c r="CL30" s="108" t="str">
        <f t="shared" si="29"/>
        <v/>
      </c>
      <c r="CM30" s="108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4" t="str">
        <f t="shared" si="47"/>
        <v/>
      </c>
      <c r="CT30" s="108" t="str">
        <f t="shared" si="31"/>
        <v/>
      </c>
      <c r="CU30" s="108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4" t="str">
        <f t="shared" si="48"/>
        <v/>
      </c>
      <c r="DB30" s="108" t="str">
        <f t="shared" si="33"/>
        <v/>
      </c>
      <c r="DC30" s="108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4" t="str">
        <f t="shared" si="49"/>
        <v/>
      </c>
      <c r="DJ30" s="108" t="str">
        <f t="shared" si="35"/>
        <v/>
      </c>
      <c r="DK30" s="108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4" t="str">
        <f t="shared" si="37"/>
        <v/>
      </c>
      <c r="DR30" s="108" t="str">
        <f t="shared" si="38"/>
        <v/>
      </c>
      <c r="DS30" s="108" t="str">
        <f t="shared" si="39"/>
        <v/>
      </c>
      <c r="DT30" s="24" t="str">
        <f t="shared" si="50"/>
        <v/>
      </c>
      <c r="DU30" s="108" t="str">
        <f t="shared" si="40"/>
        <v/>
      </c>
      <c r="DV30" s="24" t="str">
        <f t="shared" si="51"/>
        <v/>
      </c>
      <c r="DW30" s="108" t="str">
        <f t="shared" si="41"/>
        <v/>
      </c>
      <c r="DX30" s="24" t="str">
        <f t="shared" si="52"/>
        <v/>
      </c>
      <c r="DY30" s="108" t="str">
        <f t="shared" si="42"/>
        <v/>
      </c>
      <c r="DZ30" s="24" t="str">
        <f t="shared" si="53"/>
        <v/>
      </c>
      <c r="EA30" s="108" t="str">
        <f t="shared" si="43"/>
        <v/>
      </c>
      <c r="EB30" s="24" t="str">
        <f t="shared" si="54"/>
        <v/>
      </c>
      <c r="EC30" s="108" t="str">
        <f t="shared" si="44"/>
        <v/>
      </c>
      <c r="ED30" s="74" t="str">
        <f t="shared" si="55"/>
        <v/>
      </c>
      <c r="EE30" s="108" t="str">
        <f t="shared" si="56"/>
        <v/>
      </c>
      <c r="EF30" s="108" t="str">
        <f t="shared" si="57"/>
        <v/>
      </c>
      <c r="EG30" s="72"/>
      <c r="EJ30" s="51" t="str">
        <f t="shared" si="58"/>
        <v/>
      </c>
      <c r="EK30" s="51" t="str">
        <f t="shared" si="59"/>
        <v/>
      </c>
      <c r="EL30" s="51" t="str">
        <f t="shared" si="60"/>
        <v/>
      </c>
      <c r="EM30" s="51" t="str">
        <f t="shared" si="61"/>
        <v/>
      </c>
      <c r="EN30" s="51" t="str">
        <f t="shared" si="62"/>
        <v/>
      </c>
      <c r="EO30" s="51" t="str">
        <f>'07-2'!F30</f>
        <v/>
      </c>
    </row>
    <row r="31" spans="1:145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70" t="str">
        <f>IF(คะแนนสมรรถนะ!E32="","",คะแนนสมรรถนะ!E32)</f>
        <v/>
      </c>
      <c r="E31" s="70" t="str">
        <f>IF(คะแนนสมรรถนะ!F32="","",คะแนนสมรรถนะ!F32)</f>
        <v/>
      </c>
      <c r="F31" s="70" t="str">
        <f>IF(คะแนนสมรรถนะ!G32="","",คะแนนสมรรถนะ!G32)</f>
        <v/>
      </c>
      <c r="G31" s="70" t="str">
        <f>IF(คะแนนสมรรถนะ!H32="","",คะแนนสมรรถนะ!H32)</f>
        <v/>
      </c>
      <c r="H31" s="70" t="str">
        <f>IF(คะแนนสมรรถนะ!I32="","",คะแนนสมรรถนะ!I32)</f>
        <v/>
      </c>
      <c r="I31" s="74" t="str">
        <f t="shared" si="0"/>
        <v/>
      </c>
      <c r="J31" s="108" t="str">
        <f t="shared" si="1"/>
        <v/>
      </c>
      <c r="K31" s="108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4" t="str">
        <f t="shared" si="3"/>
        <v/>
      </c>
      <c r="R31" s="108" t="str">
        <f t="shared" si="4"/>
        <v/>
      </c>
      <c r="S31" s="108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4" t="str">
        <f t="shared" si="6"/>
        <v/>
      </c>
      <c r="Z31" s="108" t="str">
        <f t="shared" si="7"/>
        <v/>
      </c>
      <c r="AA31" s="108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4" t="str">
        <f t="shared" si="9"/>
        <v/>
      </c>
      <c r="AH31" s="108" t="str">
        <f t="shared" si="10"/>
        <v/>
      </c>
      <c r="AI31" s="108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4" t="str">
        <f t="shared" si="12"/>
        <v/>
      </c>
      <c r="AP31" s="108" t="str">
        <f t="shared" si="13"/>
        <v/>
      </c>
      <c r="AQ31" s="108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4" t="str">
        <f t="shared" si="15"/>
        <v/>
      </c>
      <c r="AX31" s="108" t="str">
        <f t="shared" si="16"/>
        <v/>
      </c>
      <c r="AY31" s="108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4" t="str">
        <f t="shared" si="18"/>
        <v/>
      </c>
      <c r="BF31" s="108" t="str">
        <f t="shared" si="19"/>
        <v/>
      </c>
      <c r="BG31" s="108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4" t="str">
        <f t="shared" si="21"/>
        <v/>
      </c>
      <c r="BN31" s="108" t="str">
        <f t="shared" si="22"/>
        <v/>
      </c>
      <c r="BO31" s="108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4" t="str">
        <f t="shared" si="24"/>
        <v/>
      </c>
      <c r="BV31" s="108" t="str">
        <f t="shared" si="25"/>
        <v/>
      </c>
      <c r="BW31" s="108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4" t="str">
        <f t="shared" si="45"/>
        <v/>
      </c>
      <c r="CD31" s="108" t="str">
        <f t="shared" si="27"/>
        <v/>
      </c>
      <c r="CE31" s="108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4" t="str">
        <f t="shared" si="46"/>
        <v/>
      </c>
      <c r="CL31" s="108" t="str">
        <f t="shared" si="29"/>
        <v/>
      </c>
      <c r="CM31" s="108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4" t="str">
        <f t="shared" si="47"/>
        <v/>
      </c>
      <c r="CT31" s="108" t="str">
        <f t="shared" si="31"/>
        <v/>
      </c>
      <c r="CU31" s="108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4" t="str">
        <f t="shared" si="48"/>
        <v/>
      </c>
      <c r="DB31" s="108" t="str">
        <f t="shared" si="33"/>
        <v/>
      </c>
      <c r="DC31" s="108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4" t="str">
        <f t="shared" si="49"/>
        <v/>
      </c>
      <c r="DJ31" s="108" t="str">
        <f t="shared" si="35"/>
        <v/>
      </c>
      <c r="DK31" s="108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4" t="str">
        <f t="shared" si="37"/>
        <v/>
      </c>
      <c r="DR31" s="108" t="str">
        <f t="shared" si="38"/>
        <v/>
      </c>
      <c r="DS31" s="108" t="str">
        <f t="shared" si="39"/>
        <v/>
      </c>
      <c r="DT31" s="24" t="str">
        <f t="shared" si="50"/>
        <v/>
      </c>
      <c r="DU31" s="108" t="str">
        <f t="shared" si="40"/>
        <v/>
      </c>
      <c r="DV31" s="24" t="str">
        <f t="shared" si="51"/>
        <v/>
      </c>
      <c r="DW31" s="108" t="str">
        <f t="shared" si="41"/>
        <v/>
      </c>
      <c r="DX31" s="24" t="str">
        <f t="shared" si="52"/>
        <v/>
      </c>
      <c r="DY31" s="108" t="str">
        <f t="shared" si="42"/>
        <v/>
      </c>
      <c r="DZ31" s="24" t="str">
        <f t="shared" si="53"/>
        <v/>
      </c>
      <c r="EA31" s="108" t="str">
        <f t="shared" si="43"/>
        <v/>
      </c>
      <c r="EB31" s="24" t="str">
        <f t="shared" si="54"/>
        <v/>
      </c>
      <c r="EC31" s="108" t="str">
        <f t="shared" si="44"/>
        <v/>
      </c>
      <c r="ED31" s="74" t="str">
        <f t="shared" si="55"/>
        <v/>
      </c>
      <c r="EE31" s="108" t="str">
        <f t="shared" si="56"/>
        <v/>
      </c>
      <c r="EF31" s="108" t="str">
        <f t="shared" si="57"/>
        <v/>
      </c>
      <c r="EG31" s="72"/>
      <c r="EJ31" s="51" t="str">
        <f t="shared" si="58"/>
        <v/>
      </c>
      <c r="EK31" s="51" t="str">
        <f t="shared" si="59"/>
        <v/>
      </c>
      <c r="EL31" s="51" t="str">
        <f t="shared" si="60"/>
        <v/>
      </c>
      <c r="EM31" s="51" t="str">
        <f t="shared" si="61"/>
        <v/>
      </c>
      <c r="EN31" s="51" t="str">
        <f t="shared" si="62"/>
        <v/>
      </c>
      <c r="EO31" s="51" t="str">
        <f>'07-2'!F31</f>
        <v/>
      </c>
    </row>
    <row r="32" spans="1:145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70" t="str">
        <f>IF(คะแนนสมรรถนะ!E33="","",คะแนนสมรรถนะ!E33)</f>
        <v/>
      </c>
      <c r="E32" s="70" t="str">
        <f>IF(คะแนนสมรรถนะ!F33="","",คะแนนสมรรถนะ!F33)</f>
        <v/>
      </c>
      <c r="F32" s="70" t="str">
        <f>IF(คะแนนสมรรถนะ!G33="","",คะแนนสมรรถนะ!G33)</f>
        <v/>
      </c>
      <c r="G32" s="70" t="str">
        <f>IF(คะแนนสมรรถนะ!H33="","",คะแนนสมรรถนะ!H33)</f>
        <v/>
      </c>
      <c r="H32" s="70" t="str">
        <f>IF(คะแนนสมรรถนะ!I33="","",คะแนนสมรรถนะ!I33)</f>
        <v/>
      </c>
      <c r="I32" s="74" t="str">
        <f t="shared" si="0"/>
        <v/>
      </c>
      <c r="J32" s="108" t="str">
        <f t="shared" si="1"/>
        <v/>
      </c>
      <c r="K32" s="108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4" t="str">
        <f t="shared" si="3"/>
        <v/>
      </c>
      <c r="R32" s="108" t="str">
        <f t="shared" si="4"/>
        <v/>
      </c>
      <c r="S32" s="108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4" t="str">
        <f t="shared" si="6"/>
        <v/>
      </c>
      <c r="Z32" s="108" t="str">
        <f t="shared" si="7"/>
        <v/>
      </c>
      <c r="AA32" s="108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4" t="str">
        <f t="shared" si="9"/>
        <v/>
      </c>
      <c r="AH32" s="108" t="str">
        <f t="shared" si="10"/>
        <v/>
      </c>
      <c r="AI32" s="108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4" t="str">
        <f t="shared" si="12"/>
        <v/>
      </c>
      <c r="AP32" s="108" t="str">
        <f t="shared" si="13"/>
        <v/>
      </c>
      <c r="AQ32" s="108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4" t="str">
        <f t="shared" si="15"/>
        <v/>
      </c>
      <c r="AX32" s="108" t="str">
        <f t="shared" si="16"/>
        <v/>
      </c>
      <c r="AY32" s="108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4" t="str">
        <f t="shared" si="18"/>
        <v/>
      </c>
      <c r="BF32" s="108" t="str">
        <f t="shared" si="19"/>
        <v/>
      </c>
      <c r="BG32" s="108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4" t="str">
        <f t="shared" si="21"/>
        <v/>
      </c>
      <c r="BN32" s="108" t="str">
        <f t="shared" si="22"/>
        <v/>
      </c>
      <c r="BO32" s="108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4" t="str">
        <f t="shared" si="24"/>
        <v/>
      </c>
      <c r="BV32" s="108" t="str">
        <f t="shared" si="25"/>
        <v/>
      </c>
      <c r="BW32" s="108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4" t="str">
        <f t="shared" si="45"/>
        <v/>
      </c>
      <c r="CD32" s="108" t="str">
        <f t="shared" si="27"/>
        <v/>
      </c>
      <c r="CE32" s="108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4" t="str">
        <f t="shared" si="46"/>
        <v/>
      </c>
      <c r="CL32" s="108" t="str">
        <f t="shared" si="29"/>
        <v/>
      </c>
      <c r="CM32" s="108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4" t="str">
        <f t="shared" si="47"/>
        <v/>
      </c>
      <c r="CT32" s="108" t="str">
        <f t="shared" si="31"/>
        <v/>
      </c>
      <c r="CU32" s="108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4" t="str">
        <f t="shared" si="48"/>
        <v/>
      </c>
      <c r="DB32" s="108" t="str">
        <f t="shared" si="33"/>
        <v/>
      </c>
      <c r="DC32" s="108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4" t="str">
        <f t="shared" si="49"/>
        <v/>
      </c>
      <c r="DJ32" s="108" t="str">
        <f t="shared" si="35"/>
        <v/>
      </c>
      <c r="DK32" s="108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4" t="str">
        <f t="shared" si="37"/>
        <v/>
      </c>
      <c r="DR32" s="108" t="str">
        <f t="shared" si="38"/>
        <v/>
      </c>
      <c r="DS32" s="108" t="str">
        <f t="shared" si="39"/>
        <v/>
      </c>
      <c r="DT32" s="24" t="str">
        <f t="shared" si="50"/>
        <v/>
      </c>
      <c r="DU32" s="108" t="str">
        <f t="shared" si="40"/>
        <v/>
      </c>
      <c r="DV32" s="24" t="str">
        <f t="shared" si="51"/>
        <v/>
      </c>
      <c r="DW32" s="108" t="str">
        <f t="shared" si="41"/>
        <v/>
      </c>
      <c r="DX32" s="24" t="str">
        <f t="shared" si="52"/>
        <v/>
      </c>
      <c r="DY32" s="108" t="str">
        <f t="shared" si="42"/>
        <v/>
      </c>
      <c r="DZ32" s="24" t="str">
        <f t="shared" si="53"/>
        <v/>
      </c>
      <c r="EA32" s="108" t="str">
        <f t="shared" si="43"/>
        <v/>
      </c>
      <c r="EB32" s="24" t="str">
        <f t="shared" si="54"/>
        <v/>
      </c>
      <c r="EC32" s="108" t="str">
        <f t="shared" si="44"/>
        <v/>
      </c>
      <c r="ED32" s="74" t="str">
        <f t="shared" si="55"/>
        <v/>
      </c>
      <c r="EE32" s="108" t="str">
        <f t="shared" si="56"/>
        <v/>
      </c>
      <c r="EF32" s="108" t="str">
        <f t="shared" si="57"/>
        <v/>
      </c>
      <c r="EG32" s="72"/>
      <c r="EJ32" s="51" t="str">
        <f t="shared" si="58"/>
        <v/>
      </c>
      <c r="EK32" s="51" t="str">
        <f t="shared" si="59"/>
        <v/>
      </c>
      <c r="EL32" s="51" t="str">
        <f t="shared" si="60"/>
        <v/>
      </c>
      <c r="EM32" s="51" t="str">
        <f t="shared" si="61"/>
        <v/>
      </c>
      <c r="EN32" s="51" t="str">
        <f t="shared" si="62"/>
        <v/>
      </c>
      <c r="EO32" s="51" t="str">
        <f>'07-2'!F32</f>
        <v/>
      </c>
    </row>
    <row r="33" spans="1:145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70" t="str">
        <f>IF(คะแนนสมรรถนะ!E34="","",คะแนนสมรรถนะ!E34)</f>
        <v/>
      </c>
      <c r="E33" s="70" t="str">
        <f>IF(คะแนนสมรรถนะ!F34="","",คะแนนสมรรถนะ!F34)</f>
        <v/>
      </c>
      <c r="F33" s="70" t="str">
        <f>IF(คะแนนสมรรถนะ!G34="","",คะแนนสมรรถนะ!G34)</f>
        <v/>
      </c>
      <c r="G33" s="70" t="str">
        <f>IF(คะแนนสมรรถนะ!H34="","",คะแนนสมรรถนะ!H34)</f>
        <v/>
      </c>
      <c r="H33" s="70" t="str">
        <f>IF(คะแนนสมรรถนะ!I34="","",คะแนนสมรรถนะ!I34)</f>
        <v/>
      </c>
      <c r="I33" s="74" t="str">
        <f t="shared" si="0"/>
        <v/>
      </c>
      <c r="J33" s="108" t="str">
        <f t="shared" si="1"/>
        <v/>
      </c>
      <c r="K33" s="108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4" t="str">
        <f t="shared" si="3"/>
        <v/>
      </c>
      <c r="R33" s="108" t="str">
        <f t="shared" si="4"/>
        <v/>
      </c>
      <c r="S33" s="108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4" t="str">
        <f t="shared" si="6"/>
        <v/>
      </c>
      <c r="Z33" s="108" t="str">
        <f t="shared" si="7"/>
        <v/>
      </c>
      <c r="AA33" s="108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4" t="str">
        <f t="shared" si="9"/>
        <v/>
      </c>
      <c r="AH33" s="108" t="str">
        <f t="shared" si="10"/>
        <v/>
      </c>
      <c r="AI33" s="108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4" t="str">
        <f t="shared" si="12"/>
        <v/>
      </c>
      <c r="AP33" s="108" t="str">
        <f t="shared" si="13"/>
        <v/>
      </c>
      <c r="AQ33" s="108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4" t="str">
        <f t="shared" si="15"/>
        <v/>
      </c>
      <c r="AX33" s="108" t="str">
        <f t="shared" si="16"/>
        <v/>
      </c>
      <c r="AY33" s="108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4" t="str">
        <f t="shared" si="18"/>
        <v/>
      </c>
      <c r="BF33" s="108" t="str">
        <f t="shared" si="19"/>
        <v/>
      </c>
      <c r="BG33" s="108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4" t="str">
        <f t="shared" si="21"/>
        <v/>
      </c>
      <c r="BN33" s="108" t="str">
        <f t="shared" si="22"/>
        <v/>
      </c>
      <c r="BO33" s="108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4" t="str">
        <f t="shared" si="24"/>
        <v/>
      </c>
      <c r="BV33" s="108" t="str">
        <f t="shared" si="25"/>
        <v/>
      </c>
      <c r="BW33" s="108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4" t="str">
        <f t="shared" si="45"/>
        <v/>
      </c>
      <c r="CD33" s="108" t="str">
        <f t="shared" si="27"/>
        <v/>
      </c>
      <c r="CE33" s="108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4" t="str">
        <f t="shared" si="46"/>
        <v/>
      </c>
      <c r="CL33" s="108" t="str">
        <f t="shared" si="29"/>
        <v/>
      </c>
      <c r="CM33" s="108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4" t="str">
        <f t="shared" si="47"/>
        <v/>
      </c>
      <c r="CT33" s="108" t="str">
        <f t="shared" si="31"/>
        <v/>
      </c>
      <c r="CU33" s="108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4" t="str">
        <f t="shared" si="48"/>
        <v/>
      </c>
      <c r="DB33" s="108" t="str">
        <f t="shared" si="33"/>
        <v/>
      </c>
      <c r="DC33" s="108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4" t="str">
        <f t="shared" si="49"/>
        <v/>
      </c>
      <c r="DJ33" s="108" t="str">
        <f t="shared" si="35"/>
        <v/>
      </c>
      <c r="DK33" s="108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4" t="str">
        <f t="shared" si="37"/>
        <v/>
      </c>
      <c r="DR33" s="108" t="str">
        <f t="shared" si="38"/>
        <v/>
      </c>
      <c r="DS33" s="108" t="str">
        <f t="shared" si="39"/>
        <v/>
      </c>
      <c r="DT33" s="24" t="str">
        <f t="shared" si="50"/>
        <v/>
      </c>
      <c r="DU33" s="108" t="str">
        <f t="shared" si="40"/>
        <v/>
      </c>
      <c r="DV33" s="24" t="str">
        <f t="shared" si="51"/>
        <v/>
      </c>
      <c r="DW33" s="108" t="str">
        <f t="shared" si="41"/>
        <v/>
      </c>
      <c r="DX33" s="24" t="str">
        <f t="shared" si="52"/>
        <v/>
      </c>
      <c r="DY33" s="108" t="str">
        <f t="shared" si="42"/>
        <v/>
      </c>
      <c r="DZ33" s="24" t="str">
        <f t="shared" si="53"/>
        <v/>
      </c>
      <c r="EA33" s="108" t="str">
        <f t="shared" si="43"/>
        <v/>
      </c>
      <c r="EB33" s="24" t="str">
        <f t="shared" si="54"/>
        <v/>
      </c>
      <c r="EC33" s="108" t="str">
        <f t="shared" si="44"/>
        <v/>
      </c>
      <c r="ED33" s="74" t="str">
        <f t="shared" si="55"/>
        <v/>
      </c>
      <c r="EE33" s="108" t="str">
        <f t="shared" si="56"/>
        <v/>
      </c>
      <c r="EF33" s="108" t="str">
        <f t="shared" si="57"/>
        <v/>
      </c>
      <c r="EG33" s="72"/>
      <c r="EJ33" s="51" t="str">
        <f t="shared" si="58"/>
        <v/>
      </c>
      <c r="EK33" s="51" t="str">
        <f t="shared" si="59"/>
        <v/>
      </c>
      <c r="EL33" s="51" t="str">
        <f t="shared" si="60"/>
        <v/>
      </c>
      <c r="EM33" s="51" t="str">
        <f t="shared" si="61"/>
        <v/>
      </c>
      <c r="EN33" s="51" t="str">
        <f t="shared" si="62"/>
        <v/>
      </c>
      <c r="EO33" s="51" t="str">
        <f>'07-2'!F33</f>
        <v/>
      </c>
    </row>
    <row r="34" spans="1:145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70" t="str">
        <f>IF(คะแนนสมรรถนะ!E35="","",คะแนนสมรรถนะ!E35)</f>
        <v/>
      </c>
      <c r="E34" s="70" t="str">
        <f>IF(คะแนนสมรรถนะ!F35="","",คะแนนสมรรถนะ!F35)</f>
        <v/>
      </c>
      <c r="F34" s="70" t="str">
        <f>IF(คะแนนสมรรถนะ!G35="","",คะแนนสมรรถนะ!G35)</f>
        <v/>
      </c>
      <c r="G34" s="70" t="str">
        <f>IF(คะแนนสมรรถนะ!H35="","",คะแนนสมรรถนะ!H35)</f>
        <v/>
      </c>
      <c r="H34" s="70" t="str">
        <f>IF(คะแนนสมรรถนะ!I35="","",คะแนนสมรรถนะ!I35)</f>
        <v/>
      </c>
      <c r="I34" s="74" t="str">
        <f t="shared" si="0"/>
        <v/>
      </c>
      <c r="J34" s="108" t="str">
        <f t="shared" si="1"/>
        <v/>
      </c>
      <c r="K34" s="108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4" t="str">
        <f t="shared" si="3"/>
        <v/>
      </c>
      <c r="R34" s="108" t="str">
        <f t="shared" si="4"/>
        <v/>
      </c>
      <c r="S34" s="108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4" t="str">
        <f t="shared" si="6"/>
        <v/>
      </c>
      <c r="Z34" s="108" t="str">
        <f t="shared" si="7"/>
        <v/>
      </c>
      <c r="AA34" s="108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4" t="str">
        <f t="shared" si="9"/>
        <v/>
      </c>
      <c r="AH34" s="108" t="str">
        <f t="shared" si="10"/>
        <v/>
      </c>
      <c r="AI34" s="108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4" t="str">
        <f t="shared" si="12"/>
        <v/>
      </c>
      <c r="AP34" s="108" t="str">
        <f t="shared" si="13"/>
        <v/>
      </c>
      <c r="AQ34" s="108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4" t="str">
        <f t="shared" si="15"/>
        <v/>
      </c>
      <c r="AX34" s="108" t="str">
        <f t="shared" si="16"/>
        <v/>
      </c>
      <c r="AY34" s="108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4" t="str">
        <f t="shared" si="18"/>
        <v/>
      </c>
      <c r="BF34" s="108" t="str">
        <f t="shared" si="19"/>
        <v/>
      </c>
      <c r="BG34" s="108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4" t="str">
        <f t="shared" si="21"/>
        <v/>
      </c>
      <c r="BN34" s="108" t="str">
        <f t="shared" si="22"/>
        <v/>
      </c>
      <c r="BO34" s="108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4" t="str">
        <f t="shared" si="24"/>
        <v/>
      </c>
      <c r="BV34" s="108" t="str">
        <f t="shared" si="25"/>
        <v/>
      </c>
      <c r="BW34" s="108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4" t="str">
        <f t="shared" si="45"/>
        <v/>
      </c>
      <c r="CD34" s="108" t="str">
        <f t="shared" si="27"/>
        <v/>
      </c>
      <c r="CE34" s="108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4" t="str">
        <f t="shared" si="46"/>
        <v/>
      </c>
      <c r="CL34" s="108" t="str">
        <f t="shared" si="29"/>
        <v/>
      </c>
      <c r="CM34" s="108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4" t="str">
        <f t="shared" si="47"/>
        <v/>
      </c>
      <c r="CT34" s="108" t="str">
        <f t="shared" si="31"/>
        <v/>
      </c>
      <c r="CU34" s="108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4" t="str">
        <f t="shared" si="48"/>
        <v/>
      </c>
      <c r="DB34" s="108" t="str">
        <f t="shared" si="33"/>
        <v/>
      </c>
      <c r="DC34" s="108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4" t="str">
        <f t="shared" si="49"/>
        <v/>
      </c>
      <c r="DJ34" s="108" t="str">
        <f t="shared" si="35"/>
        <v/>
      </c>
      <c r="DK34" s="108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4" t="str">
        <f t="shared" si="37"/>
        <v/>
      </c>
      <c r="DR34" s="108" t="str">
        <f t="shared" si="38"/>
        <v/>
      </c>
      <c r="DS34" s="108" t="str">
        <f t="shared" si="39"/>
        <v/>
      </c>
      <c r="DT34" s="24" t="str">
        <f t="shared" si="50"/>
        <v/>
      </c>
      <c r="DU34" s="108" t="str">
        <f t="shared" si="40"/>
        <v/>
      </c>
      <c r="DV34" s="24" t="str">
        <f t="shared" si="51"/>
        <v/>
      </c>
      <c r="DW34" s="108" t="str">
        <f t="shared" si="41"/>
        <v/>
      </c>
      <c r="DX34" s="24" t="str">
        <f t="shared" si="52"/>
        <v/>
      </c>
      <c r="DY34" s="108" t="str">
        <f t="shared" si="42"/>
        <v/>
      </c>
      <c r="DZ34" s="24" t="str">
        <f t="shared" si="53"/>
        <v/>
      </c>
      <c r="EA34" s="108" t="str">
        <f t="shared" si="43"/>
        <v/>
      </c>
      <c r="EB34" s="24" t="str">
        <f t="shared" si="54"/>
        <v/>
      </c>
      <c r="EC34" s="108" t="str">
        <f t="shared" si="44"/>
        <v/>
      </c>
      <c r="ED34" s="74" t="str">
        <f t="shared" si="55"/>
        <v/>
      </c>
      <c r="EE34" s="108" t="str">
        <f t="shared" si="56"/>
        <v/>
      </c>
      <c r="EF34" s="108" t="str">
        <f t="shared" si="57"/>
        <v/>
      </c>
      <c r="EG34" s="72"/>
      <c r="EJ34" s="51" t="str">
        <f t="shared" si="58"/>
        <v/>
      </c>
      <c r="EK34" s="51" t="str">
        <f t="shared" si="59"/>
        <v/>
      </c>
      <c r="EL34" s="51" t="str">
        <f t="shared" si="60"/>
        <v/>
      </c>
      <c r="EM34" s="51" t="str">
        <f t="shared" si="61"/>
        <v/>
      </c>
      <c r="EN34" s="51" t="str">
        <f t="shared" si="62"/>
        <v/>
      </c>
      <c r="EO34" s="51" t="str">
        <f>'07-2'!F34</f>
        <v/>
      </c>
    </row>
    <row r="35" spans="1:145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70" t="str">
        <f>IF(คะแนนสมรรถนะ!E36="","",คะแนนสมรรถนะ!E36)</f>
        <v/>
      </c>
      <c r="E35" s="70" t="str">
        <f>IF(คะแนนสมรรถนะ!F36="","",คะแนนสมรรถนะ!F36)</f>
        <v/>
      </c>
      <c r="F35" s="70" t="str">
        <f>IF(คะแนนสมรรถนะ!G36="","",คะแนนสมรรถนะ!G36)</f>
        <v/>
      </c>
      <c r="G35" s="70" t="str">
        <f>IF(คะแนนสมรรถนะ!H36="","",คะแนนสมรรถนะ!H36)</f>
        <v/>
      </c>
      <c r="H35" s="70" t="str">
        <f>IF(คะแนนสมรรถนะ!I36="","",คะแนนสมรรถนะ!I36)</f>
        <v/>
      </c>
      <c r="I35" s="74" t="str">
        <f t="shared" si="0"/>
        <v/>
      </c>
      <c r="J35" s="108" t="str">
        <f t="shared" si="1"/>
        <v/>
      </c>
      <c r="K35" s="108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4" t="str">
        <f t="shared" si="3"/>
        <v/>
      </c>
      <c r="R35" s="108" t="str">
        <f t="shared" si="4"/>
        <v/>
      </c>
      <c r="S35" s="108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4" t="str">
        <f t="shared" si="6"/>
        <v/>
      </c>
      <c r="Z35" s="108" t="str">
        <f t="shared" si="7"/>
        <v/>
      </c>
      <c r="AA35" s="108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4" t="str">
        <f t="shared" si="9"/>
        <v/>
      </c>
      <c r="AH35" s="108" t="str">
        <f t="shared" si="10"/>
        <v/>
      </c>
      <c r="AI35" s="108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4" t="str">
        <f t="shared" si="12"/>
        <v/>
      </c>
      <c r="AP35" s="108" t="str">
        <f t="shared" si="13"/>
        <v/>
      </c>
      <c r="AQ35" s="108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4" t="str">
        <f t="shared" si="15"/>
        <v/>
      </c>
      <c r="AX35" s="108" t="str">
        <f t="shared" si="16"/>
        <v/>
      </c>
      <c r="AY35" s="108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4" t="str">
        <f t="shared" si="18"/>
        <v/>
      </c>
      <c r="BF35" s="108" t="str">
        <f t="shared" si="19"/>
        <v/>
      </c>
      <c r="BG35" s="108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4" t="str">
        <f t="shared" si="21"/>
        <v/>
      </c>
      <c r="BN35" s="108" t="str">
        <f t="shared" si="22"/>
        <v/>
      </c>
      <c r="BO35" s="108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4" t="str">
        <f t="shared" si="24"/>
        <v/>
      </c>
      <c r="BV35" s="108" t="str">
        <f t="shared" si="25"/>
        <v/>
      </c>
      <c r="BW35" s="108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4" t="str">
        <f t="shared" si="45"/>
        <v/>
      </c>
      <c r="CD35" s="108" t="str">
        <f t="shared" si="27"/>
        <v/>
      </c>
      <c r="CE35" s="108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4" t="str">
        <f t="shared" si="46"/>
        <v/>
      </c>
      <c r="CL35" s="108" t="str">
        <f t="shared" si="29"/>
        <v/>
      </c>
      <c r="CM35" s="108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4" t="str">
        <f t="shared" si="47"/>
        <v/>
      </c>
      <c r="CT35" s="108" t="str">
        <f t="shared" si="31"/>
        <v/>
      </c>
      <c r="CU35" s="108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4" t="str">
        <f t="shared" si="48"/>
        <v/>
      </c>
      <c r="DB35" s="108" t="str">
        <f t="shared" si="33"/>
        <v/>
      </c>
      <c r="DC35" s="108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4" t="str">
        <f t="shared" si="49"/>
        <v/>
      </c>
      <c r="DJ35" s="108" t="str">
        <f t="shared" si="35"/>
        <v/>
      </c>
      <c r="DK35" s="108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4" t="str">
        <f t="shared" si="37"/>
        <v/>
      </c>
      <c r="DR35" s="108" t="str">
        <f t="shared" si="38"/>
        <v/>
      </c>
      <c r="DS35" s="108" t="str">
        <f t="shared" si="39"/>
        <v/>
      </c>
      <c r="DT35" s="24" t="str">
        <f t="shared" si="50"/>
        <v/>
      </c>
      <c r="DU35" s="108" t="str">
        <f t="shared" si="40"/>
        <v/>
      </c>
      <c r="DV35" s="24" t="str">
        <f t="shared" si="51"/>
        <v/>
      </c>
      <c r="DW35" s="108" t="str">
        <f t="shared" si="41"/>
        <v/>
      </c>
      <c r="DX35" s="24" t="str">
        <f t="shared" si="52"/>
        <v/>
      </c>
      <c r="DY35" s="108" t="str">
        <f t="shared" si="42"/>
        <v/>
      </c>
      <c r="DZ35" s="24" t="str">
        <f t="shared" si="53"/>
        <v/>
      </c>
      <c r="EA35" s="108" t="str">
        <f t="shared" si="43"/>
        <v/>
      </c>
      <c r="EB35" s="24" t="str">
        <f t="shared" si="54"/>
        <v/>
      </c>
      <c r="EC35" s="108" t="str">
        <f t="shared" si="44"/>
        <v/>
      </c>
      <c r="ED35" s="74" t="str">
        <f t="shared" si="55"/>
        <v/>
      </c>
      <c r="EE35" s="108" t="str">
        <f t="shared" si="56"/>
        <v/>
      </c>
      <c r="EF35" s="108" t="str">
        <f t="shared" si="57"/>
        <v/>
      </c>
      <c r="EG35" s="72"/>
      <c r="EJ35" s="51" t="str">
        <f t="shared" si="58"/>
        <v/>
      </c>
      <c r="EK35" s="51" t="str">
        <f t="shared" si="59"/>
        <v/>
      </c>
      <c r="EL35" s="51" t="str">
        <f t="shared" si="60"/>
        <v/>
      </c>
      <c r="EM35" s="51" t="str">
        <f t="shared" si="61"/>
        <v/>
      </c>
      <c r="EN35" s="51" t="str">
        <f t="shared" si="62"/>
        <v/>
      </c>
      <c r="EO35" s="51" t="str">
        <f>'07-2'!F35</f>
        <v/>
      </c>
    </row>
    <row r="36" spans="1:145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70" t="str">
        <f>IF(คะแนนสมรรถนะ!E37="","",คะแนนสมรรถนะ!E37)</f>
        <v/>
      </c>
      <c r="E36" s="70" t="str">
        <f>IF(คะแนนสมรรถนะ!F37="","",คะแนนสมรรถนะ!F37)</f>
        <v/>
      </c>
      <c r="F36" s="70" t="str">
        <f>IF(คะแนนสมรรถนะ!G37="","",คะแนนสมรรถนะ!G37)</f>
        <v/>
      </c>
      <c r="G36" s="70" t="str">
        <f>IF(คะแนนสมรรถนะ!H37="","",คะแนนสมรรถนะ!H37)</f>
        <v/>
      </c>
      <c r="H36" s="70" t="str">
        <f>IF(คะแนนสมรรถนะ!I37="","",คะแนนสมรรถนะ!I37)</f>
        <v/>
      </c>
      <c r="I36" s="74" t="str">
        <f t="shared" si="0"/>
        <v/>
      </c>
      <c r="J36" s="108" t="str">
        <f t="shared" si="1"/>
        <v/>
      </c>
      <c r="K36" s="108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4" t="str">
        <f t="shared" si="3"/>
        <v/>
      </c>
      <c r="R36" s="108" t="str">
        <f t="shared" si="4"/>
        <v/>
      </c>
      <c r="S36" s="108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4" t="str">
        <f t="shared" si="6"/>
        <v/>
      </c>
      <c r="Z36" s="108" t="str">
        <f t="shared" si="7"/>
        <v/>
      </c>
      <c r="AA36" s="108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4" t="str">
        <f t="shared" si="9"/>
        <v/>
      </c>
      <c r="AH36" s="108" t="str">
        <f t="shared" si="10"/>
        <v/>
      </c>
      <c r="AI36" s="108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4" t="str">
        <f t="shared" si="12"/>
        <v/>
      </c>
      <c r="AP36" s="108" t="str">
        <f t="shared" si="13"/>
        <v/>
      </c>
      <c r="AQ36" s="108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4" t="str">
        <f t="shared" si="15"/>
        <v/>
      </c>
      <c r="AX36" s="108" t="str">
        <f t="shared" si="16"/>
        <v/>
      </c>
      <c r="AY36" s="108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4" t="str">
        <f t="shared" si="18"/>
        <v/>
      </c>
      <c r="BF36" s="108" t="str">
        <f t="shared" si="19"/>
        <v/>
      </c>
      <c r="BG36" s="108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4" t="str">
        <f t="shared" si="21"/>
        <v/>
      </c>
      <c r="BN36" s="108" t="str">
        <f t="shared" si="22"/>
        <v/>
      </c>
      <c r="BO36" s="108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4" t="str">
        <f t="shared" si="24"/>
        <v/>
      </c>
      <c r="BV36" s="108" t="str">
        <f t="shared" si="25"/>
        <v/>
      </c>
      <c r="BW36" s="108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4" t="str">
        <f t="shared" si="45"/>
        <v/>
      </c>
      <c r="CD36" s="108" t="str">
        <f t="shared" si="27"/>
        <v/>
      </c>
      <c r="CE36" s="108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4" t="str">
        <f t="shared" si="46"/>
        <v/>
      </c>
      <c r="CL36" s="108" t="str">
        <f t="shared" si="29"/>
        <v/>
      </c>
      <c r="CM36" s="108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4" t="str">
        <f t="shared" si="47"/>
        <v/>
      </c>
      <c r="CT36" s="108" t="str">
        <f t="shared" si="31"/>
        <v/>
      </c>
      <c r="CU36" s="108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4" t="str">
        <f t="shared" si="48"/>
        <v/>
      </c>
      <c r="DB36" s="108" t="str">
        <f t="shared" si="33"/>
        <v/>
      </c>
      <c r="DC36" s="108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4" t="str">
        <f t="shared" si="49"/>
        <v/>
      </c>
      <c r="DJ36" s="108" t="str">
        <f t="shared" si="35"/>
        <v/>
      </c>
      <c r="DK36" s="108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4" t="str">
        <f t="shared" si="37"/>
        <v/>
      </c>
      <c r="DR36" s="108" t="str">
        <f t="shared" si="38"/>
        <v/>
      </c>
      <c r="DS36" s="108" t="str">
        <f t="shared" si="39"/>
        <v/>
      </c>
      <c r="DT36" s="24" t="str">
        <f t="shared" si="50"/>
        <v/>
      </c>
      <c r="DU36" s="108" t="str">
        <f t="shared" si="40"/>
        <v/>
      </c>
      <c r="DV36" s="24" t="str">
        <f t="shared" si="51"/>
        <v/>
      </c>
      <c r="DW36" s="108" t="str">
        <f t="shared" si="41"/>
        <v/>
      </c>
      <c r="DX36" s="24" t="str">
        <f t="shared" si="52"/>
        <v/>
      </c>
      <c r="DY36" s="108" t="str">
        <f t="shared" si="42"/>
        <v/>
      </c>
      <c r="DZ36" s="24" t="str">
        <f t="shared" si="53"/>
        <v/>
      </c>
      <c r="EA36" s="108" t="str">
        <f t="shared" si="43"/>
        <v/>
      </c>
      <c r="EB36" s="24" t="str">
        <f t="shared" si="54"/>
        <v/>
      </c>
      <c r="EC36" s="108" t="str">
        <f t="shared" si="44"/>
        <v/>
      </c>
      <c r="ED36" s="74" t="str">
        <f t="shared" si="55"/>
        <v/>
      </c>
      <c r="EE36" s="108" t="str">
        <f t="shared" si="56"/>
        <v/>
      </c>
      <c r="EF36" s="108" t="str">
        <f t="shared" si="57"/>
        <v/>
      </c>
      <c r="EG36" s="72"/>
      <c r="EJ36" s="51" t="str">
        <f t="shared" si="58"/>
        <v/>
      </c>
      <c r="EK36" s="51" t="str">
        <f t="shared" si="59"/>
        <v/>
      </c>
      <c r="EL36" s="51" t="str">
        <f t="shared" si="60"/>
        <v/>
      </c>
      <c r="EM36" s="51" t="str">
        <f t="shared" si="61"/>
        <v/>
      </c>
      <c r="EN36" s="51" t="str">
        <f t="shared" si="62"/>
        <v/>
      </c>
      <c r="EO36" s="51" t="str">
        <f>'07-2'!F36</f>
        <v/>
      </c>
    </row>
    <row r="37" spans="1:145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70" t="str">
        <f>IF(คะแนนสมรรถนะ!E38="","",คะแนนสมรรถนะ!E38)</f>
        <v/>
      </c>
      <c r="E37" s="70" t="str">
        <f>IF(คะแนนสมรรถนะ!F38="","",คะแนนสมรรถนะ!F38)</f>
        <v/>
      </c>
      <c r="F37" s="70" t="str">
        <f>IF(คะแนนสมรรถนะ!G38="","",คะแนนสมรรถนะ!G38)</f>
        <v/>
      </c>
      <c r="G37" s="70" t="str">
        <f>IF(คะแนนสมรรถนะ!H38="","",คะแนนสมรรถนะ!H38)</f>
        <v/>
      </c>
      <c r="H37" s="70" t="str">
        <f>IF(คะแนนสมรรถนะ!I38="","",คะแนนสมรรถนะ!I38)</f>
        <v/>
      </c>
      <c r="I37" s="74" t="str">
        <f t="shared" si="0"/>
        <v/>
      </c>
      <c r="J37" s="108" t="str">
        <f t="shared" si="1"/>
        <v/>
      </c>
      <c r="K37" s="108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4" t="str">
        <f t="shared" si="3"/>
        <v/>
      </c>
      <c r="R37" s="108" t="str">
        <f t="shared" si="4"/>
        <v/>
      </c>
      <c r="S37" s="108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4" t="str">
        <f t="shared" si="6"/>
        <v/>
      </c>
      <c r="Z37" s="108" t="str">
        <f t="shared" si="7"/>
        <v/>
      </c>
      <c r="AA37" s="108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4" t="str">
        <f t="shared" si="9"/>
        <v/>
      </c>
      <c r="AH37" s="108" t="str">
        <f t="shared" si="10"/>
        <v/>
      </c>
      <c r="AI37" s="108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4" t="str">
        <f t="shared" si="12"/>
        <v/>
      </c>
      <c r="AP37" s="108" t="str">
        <f t="shared" si="13"/>
        <v/>
      </c>
      <c r="AQ37" s="108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4" t="str">
        <f t="shared" si="15"/>
        <v/>
      </c>
      <c r="AX37" s="108" t="str">
        <f t="shared" si="16"/>
        <v/>
      </c>
      <c r="AY37" s="108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4" t="str">
        <f t="shared" si="18"/>
        <v/>
      </c>
      <c r="BF37" s="108" t="str">
        <f t="shared" si="19"/>
        <v/>
      </c>
      <c r="BG37" s="108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4" t="str">
        <f t="shared" si="21"/>
        <v/>
      </c>
      <c r="BN37" s="108" t="str">
        <f t="shared" si="22"/>
        <v/>
      </c>
      <c r="BO37" s="108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4" t="str">
        <f t="shared" si="24"/>
        <v/>
      </c>
      <c r="BV37" s="108" t="str">
        <f t="shared" si="25"/>
        <v/>
      </c>
      <c r="BW37" s="108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4" t="str">
        <f t="shared" si="45"/>
        <v/>
      </c>
      <c r="CD37" s="108" t="str">
        <f t="shared" si="27"/>
        <v/>
      </c>
      <c r="CE37" s="108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4" t="str">
        <f t="shared" si="46"/>
        <v/>
      </c>
      <c r="CL37" s="108" t="str">
        <f t="shared" si="29"/>
        <v/>
      </c>
      <c r="CM37" s="108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4" t="str">
        <f t="shared" si="47"/>
        <v/>
      </c>
      <c r="CT37" s="108" t="str">
        <f t="shared" si="31"/>
        <v/>
      </c>
      <c r="CU37" s="108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4" t="str">
        <f t="shared" si="48"/>
        <v/>
      </c>
      <c r="DB37" s="108" t="str">
        <f t="shared" si="33"/>
        <v/>
      </c>
      <c r="DC37" s="108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4" t="str">
        <f t="shared" si="49"/>
        <v/>
      </c>
      <c r="DJ37" s="108" t="str">
        <f t="shared" si="35"/>
        <v/>
      </c>
      <c r="DK37" s="108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4" t="str">
        <f t="shared" si="37"/>
        <v/>
      </c>
      <c r="DR37" s="108" t="str">
        <f t="shared" si="38"/>
        <v/>
      </c>
      <c r="DS37" s="108" t="str">
        <f t="shared" si="39"/>
        <v/>
      </c>
      <c r="DT37" s="24" t="str">
        <f t="shared" si="50"/>
        <v/>
      </c>
      <c r="DU37" s="108" t="str">
        <f t="shared" si="40"/>
        <v/>
      </c>
      <c r="DV37" s="24" t="str">
        <f t="shared" si="51"/>
        <v/>
      </c>
      <c r="DW37" s="108" t="str">
        <f t="shared" si="41"/>
        <v/>
      </c>
      <c r="DX37" s="24" t="str">
        <f t="shared" si="52"/>
        <v/>
      </c>
      <c r="DY37" s="108" t="str">
        <f t="shared" si="42"/>
        <v/>
      </c>
      <c r="DZ37" s="24" t="str">
        <f t="shared" si="53"/>
        <v/>
      </c>
      <c r="EA37" s="108" t="str">
        <f t="shared" si="43"/>
        <v/>
      </c>
      <c r="EB37" s="24" t="str">
        <f t="shared" si="54"/>
        <v/>
      </c>
      <c r="EC37" s="108" t="str">
        <f t="shared" si="44"/>
        <v/>
      </c>
      <c r="ED37" s="74" t="str">
        <f t="shared" si="55"/>
        <v/>
      </c>
      <c r="EE37" s="108" t="str">
        <f t="shared" si="56"/>
        <v/>
      </c>
      <c r="EF37" s="108" t="str">
        <f t="shared" si="57"/>
        <v/>
      </c>
      <c r="EG37" s="72"/>
      <c r="EJ37" s="51" t="str">
        <f t="shared" si="58"/>
        <v/>
      </c>
      <c r="EK37" s="51" t="str">
        <f t="shared" si="59"/>
        <v/>
      </c>
      <c r="EL37" s="51" t="str">
        <f t="shared" si="60"/>
        <v/>
      </c>
      <c r="EM37" s="51" t="str">
        <f t="shared" si="61"/>
        <v/>
      </c>
      <c r="EN37" s="51" t="str">
        <f t="shared" si="62"/>
        <v/>
      </c>
      <c r="EO37" s="51" t="str">
        <f>'07-2'!F37</f>
        <v/>
      </c>
    </row>
    <row r="38" spans="1:145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70" t="str">
        <f>IF(คะแนนสมรรถนะ!E39="","",คะแนนสมรรถนะ!E39)</f>
        <v/>
      </c>
      <c r="E38" s="70" t="str">
        <f>IF(คะแนนสมรรถนะ!F39="","",คะแนนสมรรถนะ!F39)</f>
        <v/>
      </c>
      <c r="F38" s="70" t="str">
        <f>IF(คะแนนสมรรถนะ!G39="","",คะแนนสมรรถนะ!G39)</f>
        <v/>
      </c>
      <c r="G38" s="70" t="str">
        <f>IF(คะแนนสมรรถนะ!H39="","",คะแนนสมรรถนะ!H39)</f>
        <v/>
      </c>
      <c r="H38" s="70" t="str">
        <f>IF(คะแนนสมรรถนะ!I39="","",คะแนนสมรรถนะ!I39)</f>
        <v/>
      </c>
      <c r="I38" s="74" t="str">
        <f t="shared" si="0"/>
        <v/>
      </c>
      <c r="J38" s="108" t="str">
        <f t="shared" si="1"/>
        <v/>
      </c>
      <c r="K38" s="108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4" t="str">
        <f t="shared" si="3"/>
        <v/>
      </c>
      <c r="R38" s="108" t="str">
        <f t="shared" si="4"/>
        <v/>
      </c>
      <c r="S38" s="108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4" t="str">
        <f t="shared" si="6"/>
        <v/>
      </c>
      <c r="Z38" s="108" t="str">
        <f t="shared" si="7"/>
        <v/>
      </c>
      <c r="AA38" s="108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4" t="str">
        <f t="shared" si="9"/>
        <v/>
      </c>
      <c r="AH38" s="108" t="str">
        <f t="shared" si="10"/>
        <v/>
      </c>
      <c r="AI38" s="108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4" t="str">
        <f t="shared" si="12"/>
        <v/>
      </c>
      <c r="AP38" s="108" t="str">
        <f t="shared" si="13"/>
        <v/>
      </c>
      <c r="AQ38" s="108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4" t="str">
        <f t="shared" si="15"/>
        <v/>
      </c>
      <c r="AX38" s="108" t="str">
        <f t="shared" si="16"/>
        <v/>
      </c>
      <c r="AY38" s="108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4" t="str">
        <f t="shared" si="18"/>
        <v/>
      </c>
      <c r="BF38" s="108" t="str">
        <f t="shared" si="19"/>
        <v/>
      </c>
      <c r="BG38" s="108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4" t="str">
        <f t="shared" si="21"/>
        <v/>
      </c>
      <c r="BN38" s="108" t="str">
        <f t="shared" si="22"/>
        <v/>
      </c>
      <c r="BO38" s="108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4" t="str">
        <f t="shared" si="24"/>
        <v/>
      </c>
      <c r="BV38" s="108" t="str">
        <f t="shared" si="25"/>
        <v/>
      </c>
      <c r="BW38" s="108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4" t="str">
        <f t="shared" si="45"/>
        <v/>
      </c>
      <c r="CD38" s="108" t="str">
        <f t="shared" si="27"/>
        <v/>
      </c>
      <c r="CE38" s="108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4" t="str">
        <f t="shared" si="46"/>
        <v/>
      </c>
      <c r="CL38" s="108" t="str">
        <f t="shared" si="29"/>
        <v/>
      </c>
      <c r="CM38" s="108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4" t="str">
        <f t="shared" si="47"/>
        <v/>
      </c>
      <c r="CT38" s="108" t="str">
        <f t="shared" si="31"/>
        <v/>
      </c>
      <c r="CU38" s="108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4" t="str">
        <f t="shared" si="48"/>
        <v/>
      </c>
      <c r="DB38" s="108" t="str">
        <f t="shared" si="33"/>
        <v/>
      </c>
      <c r="DC38" s="108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4" t="str">
        <f t="shared" si="49"/>
        <v/>
      </c>
      <c r="DJ38" s="108" t="str">
        <f t="shared" si="35"/>
        <v/>
      </c>
      <c r="DK38" s="108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4" t="str">
        <f t="shared" si="37"/>
        <v/>
      </c>
      <c r="DR38" s="108" t="str">
        <f t="shared" si="38"/>
        <v/>
      </c>
      <c r="DS38" s="108" t="str">
        <f t="shared" si="39"/>
        <v/>
      </c>
      <c r="DT38" s="24" t="str">
        <f t="shared" si="50"/>
        <v/>
      </c>
      <c r="DU38" s="108" t="str">
        <f t="shared" si="40"/>
        <v/>
      </c>
      <c r="DV38" s="24" t="str">
        <f t="shared" si="51"/>
        <v/>
      </c>
      <c r="DW38" s="108" t="str">
        <f t="shared" si="41"/>
        <v/>
      </c>
      <c r="DX38" s="24" t="str">
        <f t="shared" si="52"/>
        <v/>
      </c>
      <c r="DY38" s="108" t="str">
        <f t="shared" si="42"/>
        <v/>
      </c>
      <c r="DZ38" s="24" t="str">
        <f t="shared" si="53"/>
        <v/>
      </c>
      <c r="EA38" s="108" t="str">
        <f t="shared" si="43"/>
        <v/>
      </c>
      <c r="EB38" s="24" t="str">
        <f t="shared" si="54"/>
        <v/>
      </c>
      <c r="EC38" s="108" t="str">
        <f t="shared" si="44"/>
        <v/>
      </c>
      <c r="ED38" s="74" t="str">
        <f t="shared" si="55"/>
        <v/>
      </c>
      <c r="EE38" s="108" t="str">
        <f t="shared" si="56"/>
        <v/>
      </c>
      <c r="EF38" s="108" t="str">
        <f t="shared" si="57"/>
        <v/>
      </c>
      <c r="EG38" s="72"/>
      <c r="EJ38" s="51" t="str">
        <f t="shared" si="58"/>
        <v/>
      </c>
      <c r="EK38" s="51" t="str">
        <f t="shared" si="59"/>
        <v/>
      </c>
      <c r="EL38" s="51" t="str">
        <f t="shared" si="60"/>
        <v/>
      </c>
      <c r="EM38" s="51" t="str">
        <f t="shared" si="61"/>
        <v/>
      </c>
      <c r="EN38" s="51" t="str">
        <f t="shared" si="62"/>
        <v/>
      </c>
      <c r="EO38" s="51" t="str">
        <f>'07-2'!F38</f>
        <v/>
      </c>
    </row>
    <row r="39" spans="1:145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70" t="str">
        <f>IF(คะแนนสมรรถนะ!E40="","",คะแนนสมรรถนะ!E40)</f>
        <v/>
      </c>
      <c r="E39" s="70" t="str">
        <f>IF(คะแนนสมรรถนะ!F40="","",คะแนนสมรรถนะ!F40)</f>
        <v/>
      </c>
      <c r="F39" s="70" t="str">
        <f>IF(คะแนนสมรรถนะ!G40="","",คะแนนสมรรถนะ!G40)</f>
        <v/>
      </c>
      <c r="G39" s="70" t="str">
        <f>IF(คะแนนสมรรถนะ!H40="","",คะแนนสมรรถนะ!H40)</f>
        <v/>
      </c>
      <c r="H39" s="70" t="str">
        <f>IF(คะแนนสมรรถนะ!I40="","",คะแนนสมรรถนะ!I40)</f>
        <v/>
      </c>
      <c r="I39" s="74" t="str">
        <f t="shared" si="0"/>
        <v/>
      </c>
      <c r="J39" s="108" t="str">
        <f t="shared" si="1"/>
        <v/>
      </c>
      <c r="K39" s="108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4" t="str">
        <f t="shared" si="3"/>
        <v/>
      </c>
      <c r="R39" s="108" t="str">
        <f t="shared" si="4"/>
        <v/>
      </c>
      <c r="S39" s="108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4" t="str">
        <f t="shared" si="6"/>
        <v/>
      </c>
      <c r="Z39" s="108" t="str">
        <f t="shared" si="7"/>
        <v/>
      </c>
      <c r="AA39" s="108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4" t="str">
        <f t="shared" si="9"/>
        <v/>
      </c>
      <c r="AH39" s="108" t="str">
        <f t="shared" si="10"/>
        <v/>
      </c>
      <c r="AI39" s="108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4" t="str">
        <f t="shared" si="12"/>
        <v/>
      </c>
      <c r="AP39" s="108" t="str">
        <f t="shared" si="13"/>
        <v/>
      </c>
      <c r="AQ39" s="108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4" t="str">
        <f t="shared" si="15"/>
        <v/>
      </c>
      <c r="AX39" s="108" t="str">
        <f t="shared" si="16"/>
        <v/>
      </c>
      <c r="AY39" s="108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4" t="str">
        <f t="shared" si="18"/>
        <v/>
      </c>
      <c r="BF39" s="108" t="str">
        <f t="shared" si="19"/>
        <v/>
      </c>
      <c r="BG39" s="108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4" t="str">
        <f t="shared" si="21"/>
        <v/>
      </c>
      <c r="BN39" s="108" t="str">
        <f t="shared" si="22"/>
        <v/>
      </c>
      <c r="BO39" s="108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4" t="str">
        <f t="shared" si="24"/>
        <v/>
      </c>
      <c r="BV39" s="108" t="str">
        <f t="shared" si="25"/>
        <v/>
      </c>
      <c r="BW39" s="108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4" t="str">
        <f t="shared" si="45"/>
        <v/>
      </c>
      <c r="CD39" s="108" t="str">
        <f t="shared" si="27"/>
        <v/>
      </c>
      <c r="CE39" s="108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4" t="str">
        <f t="shared" si="46"/>
        <v/>
      </c>
      <c r="CL39" s="108" t="str">
        <f t="shared" si="29"/>
        <v/>
      </c>
      <c r="CM39" s="108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4" t="str">
        <f t="shared" si="47"/>
        <v/>
      </c>
      <c r="CT39" s="108" t="str">
        <f t="shared" si="31"/>
        <v/>
      </c>
      <c r="CU39" s="108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4" t="str">
        <f t="shared" si="48"/>
        <v/>
      </c>
      <c r="DB39" s="108" t="str">
        <f t="shared" si="33"/>
        <v/>
      </c>
      <c r="DC39" s="108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4" t="str">
        <f t="shared" si="49"/>
        <v/>
      </c>
      <c r="DJ39" s="108" t="str">
        <f t="shared" si="35"/>
        <v/>
      </c>
      <c r="DK39" s="108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4" t="str">
        <f t="shared" si="37"/>
        <v/>
      </c>
      <c r="DR39" s="108" t="str">
        <f t="shared" si="38"/>
        <v/>
      </c>
      <c r="DS39" s="108" t="str">
        <f t="shared" si="39"/>
        <v/>
      </c>
      <c r="DT39" s="24" t="str">
        <f t="shared" si="50"/>
        <v/>
      </c>
      <c r="DU39" s="108" t="str">
        <f t="shared" si="40"/>
        <v/>
      </c>
      <c r="DV39" s="24" t="str">
        <f t="shared" si="51"/>
        <v/>
      </c>
      <c r="DW39" s="108" t="str">
        <f t="shared" si="41"/>
        <v/>
      </c>
      <c r="DX39" s="24" t="str">
        <f t="shared" si="52"/>
        <v/>
      </c>
      <c r="DY39" s="108" t="str">
        <f t="shared" si="42"/>
        <v/>
      </c>
      <c r="DZ39" s="24" t="str">
        <f t="shared" si="53"/>
        <v/>
      </c>
      <c r="EA39" s="108" t="str">
        <f t="shared" si="43"/>
        <v/>
      </c>
      <c r="EB39" s="24" t="str">
        <f t="shared" si="54"/>
        <v/>
      </c>
      <c r="EC39" s="108" t="str">
        <f t="shared" si="44"/>
        <v/>
      </c>
      <c r="ED39" s="74" t="str">
        <f t="shared" si="55"/>
        <v/>
      </c>
      <c r="EE39" s="108" t="str">
        <f t="shared" si="56"/>
        <v/>
      </c>
      <c r="EF39" s="108" t="str">
        <f t="shared" si="57"/>
        <v/>
      </c>
      <c r="EG39" s="72"/>
      <c r="EJ39" s="51" t="str">
        <f t="shared" si="58"/>
        <v/>
      </c>
      <c r="EK39" s="51" t="str">
        <f t="shared" si="59"/>
        <v/>
      </c>
      <c r="EL39" s="51" t="str">
        <f t="shared" si="60"/>
        <v/>
      </c>
      <c r="EM39" s="51" t="str">
        <f t="shared" si="61"/>
        <v/>
      </c>
      <c r="EN39" s="51" t="str">
        <f t="shared" si="62"/>
        <v/>
      </c>
      <c r="EO39" s="51" t="str">
        <f>'07-2'!F39</f>
        <v/>
      </c>
    </row>
    <row r="40" spans="1:145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70" t="str">
        <f>IF(คะแนนสมรรถนะ!E41="","",คะแนนสมรรถนะ!E41)</f>
        <v/>
      </c>
      <c r="E40" s="70" t="str">
        <f>IF(คะแนนสมรรถนะ!F41="","",คะแนนสมรรถนะ!F41)</f>
        <v/>
      </c>
      <c r="F40" s="70" t="str">
        <f>IF(คะแนนสมรรถนะ!G41="","",คะแนนสมรรถนะ!G41)</f>
        <v/>
      </c>
      <c r="G40" s="70" t="str">
        <f>IF(คะแนนสมรรถนะ!H41="","",คะแนนสมรรถนะ!H41)</f>
        <v/>
      </c>
      <c r="H40" s="70" t="str">
        <f>IF(คะแนนสมรรถนะ!I41="","",คะแนนสมรรถนะ!I41)</f>
        <v/>
      </c>
      <c r="I40" s="74" t="str">
        <f t="shared" si="0"/>
        <v/>
      </c>
      <c r="J40" s="108" t="str">
        <f t="shared" si="1"/>
        <v/>
      </c>
      <c r="K40" s="108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4" t="str">
        <f t="shared" si="3"/>
        <v/>
      </c>
      <c r="R40" s="108" t="str">
        <f t="shared" si="4"/>
        <v/>
      </c>
      <c r="S40" s="108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4" t="str">
        <f t="shared" si="6"/>
        <v/>
      </c>
      <c r="Z40" s="108" t="str">
        <f t="shared" si="7"/>
        <v/>
      </c>
      <c r="AA40" s="108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4" t="str">
        <f t="shared" si="9"/>
        <v/>
      </c>
      <c r="AH40" s="108" t="str">
        <f t="shared" si="10"/>
        <v/>
      </c>
      <c r="AI40" s="108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4" t="str">
        <f t="shared" si="12"/>
        <v/>
      </c>
      <c r="AP40" s="108" t="str">
        <f t="shared" si="13"/>
        <v/>
      </c>
      <c r="AQ40" s="108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4" t="str">
        <f t="shared" si="15"/>
        <v/>
      </c>
      <c r="AX40" s="108" t="str">
        <f t="shared" si="16"/>
        <v/>
      </c>
      <c r="AY40" s="108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4" t="str">
        <f t="shared" si="18"/>
        <v/>
      </c>
      <c r="BF40" s="108" t="str">
        <f t="shared" si="19"/>
        <v/>
      </c>
      <c r="BG40" s="108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4" t="str">
        <f t="shared" si="21"/>
        <v/>
      </c>
      <c r="BN40" s="108" t="str">
        <f t="shared" si="22"/>
        <v/>
      </c>
      <c r="BO40" s="108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4" t="str">
        <f t="shared" si="24"/>
        <v/>
      </c>
      <c r="BV40" s="108" t="str">
        <f t="shared" si="25"/>
        <v/>
      </c>
      <c r="BW40" s="108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4" t="str">
        <f t="shared" si="45"/>
        <v/>
      </c>
      <c r="CD40" s="108" t="str">
        <f t="shared" si="27"/>
        <v/>
      </c>
      <c r="CE40" s="108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4" t="str">
        <f t="shared" si="46"/>
        <v/>
      </c>
      <c r="CL40" s="108" t="str">
        <f t="shared" si="29"/>
        <v/>
      </c>
      <c r="CM40" s="108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4" t="str">
        <f t="shared" si="47"/>
        <v/>
      </c>
      <c r="CT40" s="108" t="str">
        <f t="shared" si="31"/>
        <v/>
      </c>
      <c r="CU40" s="108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4" t="str">
        <f t="shared" si="48"/>
        <v/>
      </c>
      <c r="DB40" s="108" t="str">
        <f t="shared" si="33"/>
        <v/>
      </c>
      <c r="DC40" s="108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4" t="str">
        <f t="shared" si="49"/>
        <v/>
      </c>
      <c r="DJ40" s="108" t="str">
        <f t="shared" si="35"/>
        <v/>
      </c>
      <c r="DK40" s="108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4" t="str">
        <f t="shared" si="37"/>
        <v/>
      </c>
      <c r="DR40" s="108" t="str">
        <f t="shared" si="38"/>
        <v/>
      </c>
      <c r="DS40" s="108" t="str">
        <f t="shared" si="39"/>
        <v/>
      </c>
      <c r="DT40" s="24" t="str">
        <f t="shared" si="50"/>
        <v/>
      </c>
      <c r="DU40" s="108" t="str">
        <f t="shared" si="40"/>
        <v/>
      </c>
      <c r="DV40" s="24" t="str">
        <f t="shared" si="51"/>
        <v/>
      </c>
      <c r="DW40" s="108" t="str">
        <f t="shared" si="41"/>
        <v/>
      </c>
      <c r="DX40" s="24" t="str">
        <f t="shared" si="52"/>
        <v/>
      </c>
      <c r="DY40" s="108" t="str">
        <f t="shared" si="42"/>
        <v/>
      </c>
      <c r="DZ40" s="24" t="str">
        <f t="shared" si="53"/>
        <v/>
      </c>
      <c r="EA40" s="108" t="str">
        <f t="shared" si="43"/>
        <v/>
      </c>
      <c r="EB40" s="24" t="str">
        <f t="shared" si="54"/>
        <v/>
      </c>
      <c r="EC40" s="108" t="str">
        <f t="shared" si="44"/>
        <v/>
      </c>
      <c r="ED40" s="74" t="str">
        <f t="shared" si="55"/>
        <v/>
      </c>
      <c r="EE40" s="108" t="str">
        <f t="shared" si="56"/>
        <v/>
      </c>
      <c r="EF40" s="108" t="str">
        <f t="shared" si="57"/>
        <v/>
      </c>
      <c r="EG40" s="72"/>
      <c r="EJ40" s="51" t="str">
        <f t="shared" si="58"/>
        <v/>
      </c>
      <c r="EK40" s="51" t="str">
        <f t="shared" si="59"/>
        <v/>
      </c>
      <c r="EL40" s="51" t="str">
        <f t="shared" si="60"/>
        <v/>
      </c>
      <c r="EM40" s="51" t="str">
        <f t="shared" si="61"/>
        <v/>
      </c>
      <c r="EN40" s="51" t="str">
        <f t="shared" si="62"/>
        <v/>
      </c>
      <c r="EO40" s="51" t="str">
        <f>'07-2'!F40</f>
        <v/>
      </c>
    </row>
    <row r="41" spans="1:145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70" t="str">
        <f>IF(คะแนนสมรรถนะ!E42="","",คะแนนสมรรถนะ!E42)</f>
        <v/>
      </c>
      <c r="E41" s="70" t="str">
        <f>IF(คะแนนสมรรถนะ!F42="","",คะแนนสมรรถนะ!F42)</f>
        <v/>
      </c>
      <c r="F41" s="70" t="str">
        <f>IF(คะแนนสมรรถนะ!G42="","",คะแนนสมรรถนะ!G42)</f>
        <v/>
      </c>
      <c r="G41" s="70" t="str">
        <f>IF(คะแนนสมรรถนะ!H42="","",คะแนนสมรรถนะ!H42)</f>
        <v/>
      </c>
      <c r="H41" s="70" t="str">
        <f>IF(คะแนนสมรรถนะ!I42="","",คะแนนสมรรถนะ!I42)</f>
        <v/>
      </c>
      <c r="I41" s="74" t="str">
        <f t="shared" si="0"/>
        <v/>
      </c>
      <c r="J41" s="108" t="str">
        <f t="shared" si="1"/>
        <v/>
      </c>
      <c r="K41" s="108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4" t="str">
        <f t="shared" si="3"/>
        <v/>
      </c>
      <c r="R41" s="108" t="str">
        <f t="shared" si="4"/>
        <v/>
      </c>
      <c r="S41" s="108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4" t="str">
        <f t="shared" si="6"/>
        <v/>
      </c>
      <c r="Z41" s="108" t="str">
        <f t="shared" si="7"/>
        <v/>
      </c>
      <c r="AA41" s="108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4" t="str">
        <f t="shared" si="9"/>
        <v/>
      </c>
      <c r="AH41" s="108" t="str">
        <f t="shared" si="10"/>
        <v/>
      </c>
      <c r="AI41" s="108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4" t="str">
        <f t="shared" si="12"/>
        <v/>
      </c>
      <c r="AP41" s="108" t="str">
        <f t="shared" si="13"/>
        <v/>
      </c>
      <c r="AQ41" s="108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4" t="str">
        <f t="shared" si="15"/>
        <v/>
      </c>
      <c r="AX41" s="108" t="str">
        <f t="shared" si="16"/>
        <v/>
      </c>
      <c r="AY41" s="108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4" t="str">
        <f t="shared" si="18"/>
        <v/>
      </c>
      <c r="BF41" s="108" t="str">
        <f t="shared" si="19"/>
        <v/>
      </c>
      <c r="BG41" s="108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4" t="str">
        <f t="shared" si="21"/>
        <v/>
      </c>
      <c r="BN41" s="108" t="str">
        <f t="shared" si="22"/>
        <v/>
      </c>
      <c r="BO41" s="108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4" t="str">
        <f t="shared" si="24"/>
        <v/>
      </c>
      <c r="BV41" s="108" t="str">
        <f t="shared" si="25"/>
        <v/>
      </c>
      <c r="BW41" s="108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4" t="str">
        <f t="shared" si="45"/>
        <v/>
      </c>
      <c r="CD41" s="108" t="str">
        <f t="shared" si="27"/>
        <v/>
      </c>
      <c r="CE41" s="108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4" t="str">
        <f t="shared" si="46"/>
        <v/>
      </c>
      <c r="CL41" s="108" t="str">
        <f t="shared" si="29"/>
        <v/>
      </c>
      <c r="CM41" s="108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4" t="str">
        <f t="shared" si="47"/>
        <v/>
      </c>
      <c r="CT41" s="108" t="str">
        <f t="shared" si="31"/>
        <v/>
      </c>
      <c r="CU41" s="108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4" t="str">
        <f t="shared" si="48"/>
        <v/>
      </c>
      <c r="DB41" s="108" t="str">
        <f t="shared" si="33"/>
        <v/>
      </c>
      <c r="DC41" s="108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4" t="str">
        <f t="shared" si="49"/>
        <v/>
      </c>
      <c r="DJ41" s="108" t="str">
        <f t="shared" si="35"/>
        <v/>
      </c>
      <c r="DK41" s="108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4" t="str">
        <f t="shared" si="37"/>
        <v/>
      </c>
      <c r="DR41" s="108" t="str">
        <f t="shared" si="38"/>
        <v/>
      </c>
      <c r="DS41" s="108" t="str">
        <f t="shared" si="39"/>
        <v/>
      </c>
      <c r="DT41" s="24" t="str">
        <f t="shared" si="50"/>
        <v/>
      </c>
      <c r="DU41" s="108" t="str">
        <f t="shared" si="40"/>
        <v/>
      </c>
      <c r="DV41" s="24" t="str">
        <f t="shared" si="51"/>
        <v/>
      </c>
      <c r="DW41" s="108" t="str">
        <f t="shared" si="41"/>
        <v/>
      </c>
      <c r="DX41" s="24" t="str">
        <f t="shared" si="52"/>
        <v/>
      </c>
      <c r="DY41" s="108" t="str">
        <f t="shared" si="42"/>
        <v/>
      </c>
      <c r="DZ41" s="24" t="str">
        <f t="shared" si="53"/>
        <v/>
      </c>
      <c r="EA41" s="108" t="str">
        <f t="shared" si="43"/>
        <v/>
      </c>
      <c r="EB41" s="24" t="str">
        <f t="shared" si="54"/>
        <v/>
      </c>
      <c r="EC41" s="108" t="str">
        <f t="shared" si="44"/>
        <v/>
      </c>
      <c r="ED41" s="74" t="str">
        <f t="shared" si="55"/>
        <v/>
      </c>
      <c r="EE41" s="108" t="str">
        <f t="shared" si="56"/>
        <v/>
      </c>
      <c r="EF41" s="108" t="str">
        <f t="shared" si="57"/>
        <v/>
      </c>
      <c r="EG41" s="72"/>
      <c r="EJ41" s="51" t="str">
        <f t="shared" si="58"/>
        <v/>
      </c>
      <c r="EK41" s="51" t="str">
        <f t="shared" si="59"/>
        <v/>
      </c>
      <c r="EL41" s="51" t="str">
        <f t="shared" si="60"/>
        <v/>
      </c>
      <c r="EM41" s="51" t="str">
        <f t="shared" si="61"/>
        <v/>
      </c>
      <c r="EN41" s="51" t="str">
        <f t="shared" si="62"/>
        <v/>
      </c>
      <c r="EO41" s="51" t="str">
        <f>'07-2'!F41</f>
        <v/>
      </c>
    </row>
    <row r="42" spans="1:145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70" t="str">
        <f>IF(คะแนนสมรรถนะ!E43="","",คะแนนสมรรถนะ!E43)</f>
        <v/>
      </c>
      <c r="E42" s="70" t="str">
        <f>IF(คะแนนสมรรถนะ!F43="","",คะแนนสมรรถนะ!F43)</f>
        <v/>
      </c>
      <c r="F42" s="70" t="str">
        <f>IF(คะแนนสมรรถนะ!G43="","",คะแนนสมรรถนะ!G43)</f>
        <v/>
      </c>
      <c r="G42" s="70" t="str">
        <f>IF(คะแนนสมรรถนะ!H43="","",คะแนนสมรรถนะ!H43)</f>
        <v/>
      </c>
      <c r="H42" s="70" t="str">
        <f>IF(คะแนนสมรรถนะ!I43="","",คะแนนสมรรถนะ!I43)</f>
        <v/>
      </c>
      <c r="I42" s="74" t="str">
        <f t="shared" si="0"/>
        <v/>
      </c>
      <c r="J42" s="108" t="str">
        <f t="shared" si="1"/>
        <v/>
      </c>
      <c r="K42" s="108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4" t="str">
        <f t="shared" si="3"/>
        <v/>
      </c>
      <c r="R42" s="108" t="str">
        <f t="shared" si="4"/>
        <v/>
      </c>
      <c r="S42" s="108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4" t="str">
        <f t="shared" si="6"/>
        <v/>
      </c>
      <c r="Z42" s="108" t="str">
        <f t="shared" si="7"/>
        <v/>
      </c>
      <c r="AA42" s="108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4" t="str">
        <f t="shared" si="9"/>
        <v/>
      </c>
      <c r="AH42" s="108" t="str">
        <f t="shared" si="10"/>
        <v/>
      </c>
      <c r="AI42" s="108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4" t="str">
        <f t="shared" si="12"/>
        <v/>
      </c>
      <c r="AP42" s="108" t="str">
        <f t="shared" si="13"/>
        <v/>
      </c>
      <c r="AQ42" s="108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4" t="str">
        <f t="shared" si="15"/>
        <v/>
      </c>
      <c r="AX42" s="108" t="str">
        <f t="shared" si="16"/>
        <v/>
      </c>
      <c r="AY42" s="108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4" t="str">
        <f t="shared" si="18"/>
        <v/>
      </c>
      <c r="BF42" s="108" t="str">
        <f t="shared" si="19"/>
        <v/>
      </c>
      <c r="BG42" s="108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4" t="str">
        <f t="shared" si="21"/>
        <v/>
      </c>
      <c r="BN42" s="108" t="str">
        <f t="shared" si="22"/>
        <v/>
      </c>
      <c r="BO42" s="108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4" t="str">
        <f t="shared" si="24"/>
        <v/>
      </c>
      <c r="BV42" s="108" t="str">
        <f t="shared" si="25"/>
        <v/>
      </c>
      <c r="BW42" s="108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4" t="str">
        <f t="shared" si="45"/>
        <v/>
      </c>
      <c r="CD42" s="108" t="str">
        <f t="shared" si="27"/>
        <v/>
      </c>
      <c r="CE42" s="108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4" t="str">
        <f t="shared" si="46"/>
        <v/>
      </c>
      <c r="CL42" s="108" t="str">
        <f t="shared" si="29"/>
        <v/>
      </c>
      <c r="CM42" s="108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4" t="str">
        <f t="shared" si="47"/>
        <v/>
      </c>
      <c r="CT42" s="108" t="str">
        <f t="shared" si="31"/>
        <v/>
      </c>
      <c r="CU42" s="108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4" t="str">
        <f t="shared" si="48"/>
        <v/>
      </c>
      <c r="DB42" s="108" t="str">
        <f t="shared" si="33"/>
        <v/>
      </c>
      <c r="DC42" s="108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4" t="str">
        <f t="shared" si="49"/>
        <v/>
      </c>
      <c r="DJ42" s="108" t="str">
        <f t="shared" si="35"/>
        <v/>
      </c>
      <c r="DK42" s="108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4" t="str">
        <f t="shared" si="37"/>
        <v/>
      </c>
      <c r="DR42" s="108" t="str">
        <f t="shared" si="38"/>
        <v/>
      </c>
      <c r="DS42" s="108" t="str">
        <f t="shared" si="39"/>
        <v/>
      </c>
      <c r="DT42" s="24" t="str">
        <f t="shared" si="50"/>
        <v/>
      </c>
      <c r="DU42" s="108" t="str">
        <f t="shared" si="40"/>
        <v/>
      </c>
      <c r="DV42" s="24" t="str">
        <f t="shared" si="51"/>
        <v/>
      </c>
      <c r="DW42" s="108" t="str">
        <f t="shared" si="41"/>
        <v/>
      </c>
      <c r="DX42" s="24" t="str">
        <f t="shared" si="52"/>
        <v/>
      </c>
      <c r="DY42" s="108" t="str">
        <f t="shared" si="42"/>
        <v/>
      </c>
      <c r="DZ42" s="24" t="str">
        <f t="shared" si="53"/>
        <v/>
      </c>
      <c r="EA42" s="108" t="str">
        <f t="shared" si="43"/>
        <v/>
      </c>
      <c r="EB42" s="24" t="str">
        <f t="shared" si="54"/>
        <v/>
      </c>
      <c r="EC42" s="108" t="str">
        <f t="shared" si="44"/>
        <v/>
      </c>
      <c r="ED42" s="74" t="str">
        <f t="shared" si="55"/>
        <v/>
      </c>
      <c r="EE42" s="108" t="str">
        <f t="shared" si="56"/>
        <v/>
      </c>
      <c r="EF42" s="108" t="str">
        <f t="shared" si="57"/>
        <v/>
      </c>
      <c r="EG42" s="72"/>
      <c r="EJ42" s="51" t="str">
        <f t="shared" si="58"/>
        <v/>
      </c>
      <c r="EK42" s="51" t="str">
        <f t="shared" si="59"/>
        <v/>
      </c>
      <c r="EL42" s="51" t="str">
        <f t="shared" si="60"/>
        <v/>
      </c>
      <c r="EM42" s="51" t="str">
        <f t="shared" si="61"/>
        <v/>
      </c>
      <c r="EN42" s="51" t="str">
        <f t="shared" si="62"/>
        <v/>
      </c>
      <c r="EO42" s="51" t="str">
        <f>'07-2'!F42</f>
        <v/>
      </c>
    </row>
    <row r="43" spans="1:145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70" t="str">
        <f>IF(คะแนนสมรรถนะ!E44="","",คะแนนสมรรถนะ!E44)</f>
        <v/>
      </c>
      <c r="E43" s="70" t="str">
        <f>IF(คะแนนสมรรถนะ!F44="","",คะแนนสมรรถนะ!F44)</f>
        <v/>
      </c>
      <c r="F43" s="70" t="str">
        <f>IF(คะแนนสมรรถนะ!G44="","",คะแนนสมรรถนะ!G44)</f>
        <v/>
      </c>
      <c r="G43" s="70" t="str">
        <f>IF(คะแนนสมรรถนะ!H44="","",คะแนนสมรรถนะ!H44)</f>
        <v/>
      </c>
      <c r="H43" s="70" t="str">
        <f>IF(คะแนนสมรรถนะ!I44="","",คะแนนสมรรถนะ!I44)</f>
        <v/>
      </c>
      <c r="I43" s="74" t="str">
        <f t="shared" si="0"/>
        <v/>
      </c>
      <c r="J43" s="108" t="str">
        <f t="shared" si="1"/>
        <v/>
      </c>
      <c r="K43" s="108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4" t="str">
        <f t="shared" si="3"/>
        <v/>
      </c>
      <c r="R43" s="108" t="str">
        <f t="shared" si="4"/>
        <v/>
      </c>
      <c r="S43" s="108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4" t="str">
        <f t="shared" si="6"/>
        <v/>
      </c>
      <c r="Z43" s="108" t="str">
        <f t="shared" si="7"/>
        <v/>
      </c>
      <c r="AA43" s="108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4" t="str">
        <f t="shared" si="9"/>
        <v/>
      </c>
      <c r="AH43" s="108" t="str">
        <f t="shared" si="10"/>
        <v/>
      </c>
      <c r="AI43" s="108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4" t="str">
        <f t="shared" si="12"/>
        <v/>
      </c>
      <c r="AP43" s="108" t="str">
        <f t="shared" si="13"/>
        <v/>
      </c>
      <c r="AQ43" s="108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4" t="str">
        <f t="shared" si="15"/>
        <v/>
      </c>
      <c r="AX43" s="108" t="str">
        <f t="shared" si="16"/>
        <v/>
      </c>
      <c r="AY43" s="108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4" t="str">
        <f t="shared" si="18"/>
        <v/>
      </c>
      <c r="BF43" s="108" t="str">
        <f t="shared" si="19"/>
        <v/>
      </c>
      <c r="BG43" s="108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4" t="str">
        <f t="shared" si="21"/>
        <v/>
      </c>
      <c r="BN43" s="108" t="str">
        <f t="shared" si="22"/>
        <v/>
      </c>
      <c r="BO43" s="108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4" t="str">
        <f t="shared" si="24"/>
        <v/>
      </c>
      <c r="BV43" s="108" t="str">
        <f t="shared" si="25"/>
        <v/>
      </c>
      <c r="BW43" s="108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4" t="str">
        <f t="shared" si="45"/>
        <v/>
      </c>
      <c r="CD43" s="108" t="str">
        <f t="shared" si="27"/>
        <v/>
      </c>
      <c r="CE43" s="108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4" t="str">
        <f t="shared" si="46"/>
        <v/>
      </c>
      <c r="CL43" s="108" t="str">
        <f t="shared" si="29"/>
        <v/>
      </c>
      <c r="CM43" s="108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4" t="str">
        <f t="shared" si="47"/>
        <v/>
      </c>
      <c r="CT43" s="108" t="str">
        <f t="shared" si="31"/>
        <v/>
      </c>
      <c r="CU43" s="108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4" t="str">
        <f t="shared" si="48"/>
        <v/>
      </c>
      <c r="DB43" s="108" t="str">
        <f t="shared" si="33"/>
        <v/>
      </c>
      <c r="DC43" s="108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4" t="str">
        <f t="shared" si="49"/>
        <v/>
      </c>
      <c r="DJ43" s="108" t="str">
        <f t="shared" si="35"/>
        <v/>
      </c>
      <c r="DK43" s="108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4" t="str">
        <f t="shared" si="37"/>
        <v/>
      </c>
      <c r="DR43" s="108" t="str">
        <f t="shared" si="38"/>
        <v/>
      </c>
      <c r="DS43" s="108" t="str">
        <f t="shared" si="39"/>
        <v/>
      </c>
      <c r="DT43" s="24" t="str">
        <f t="shared" si="50"/>
        <v/>
      </c>
      <c r="DU43" s="108" t="str">
        <f t="shared" si="40"/>
        <v/>
      </c>
      <c r="DV43" s="24" t="str">
        <f t="shared" si="51"/>
        <v/>
      </c>
      <c r="DW43" s="108" t="str">
        <f t="shared" si="41"/>
        <v/>
      </c>
      <c r="DX43" s="24" t="str">
        <f t="shared" si="52"/>
        <v/>
      </c>
      <c r="DY43" s="108" t="str">
        <f t="shared" si="42"/>
        <v/>
      </c>
      <c r="DZ43" s="24" t="str">
        <f t="shared" si="53"/>
        <v/>
      </c>
      <c r="EA43" s="108" t="str">
        <f t="shared" si="43"/>
        <v/>
      </c>
      <c r="EB43" s="24" t="str">
        <f t="shared" si="54"/>
        <v/>
      </c>
      <c r="EC43" s="108" t="str">
        <f t="shared" si="44"/>
        <v/>
      </c>
      <c r="ED43" s="74" t="str">
        <f t="shared" si="55"/>
        <v/>
      </c>
      <c r="EE43" s="108" t="str">
        <f t="shared" si="56"/>
        <v/>
      </c>
      <c r="EF43" s="108" t="str">
        <f t="shared" si="57"/>
        <v/>
      </c>
      <c r="EG43" s="72"/>
      <c r="EJ43" s="51" t="str">
        <f t="shared" si="58"/>
        <v/>
      </c>
      <c r="EK43" s="51" t="str">
        <f t="shared" si="59"/>
        <v/>
      </c>
      <c r="EL43" s="51" t="str">
        <f t="shared" si="60"/>
        <v/>
      </c>
      <c r="EM43" s="51" t="str">
        <f t="shared" si="61"/>
        <v/>
      </c>
      <c r="EN43" s="51" t="str">
        <f t="shared" si="62"/>
        <v/>
      </c>
      <c r="EO43" s="51" t="str">
        <f>'07-2'!F43</f>
        <v/>
      </c>
    </row>
    <row r="44" spans="1:145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70" t="str">
        <f>IF(คะแนนสมรรถนะ!E45="","",คะแนนสมรรถนะ!E45)</f>
        <v/>
      </c>
      <c r="E44" s="70" t="str">
        <f>IF(คะแนนสมรรถนะ!F45="","",คะแนนสมรรถนะ!F45)</f>
        <v/>
      </c>
      <c r="F44" s="70" t="str">
        <f>IF(คะแนนสมรรถนะ!G45="","",คะแนนสมรรถนะ!G45)</f>
        <v/>
      </c>
      <c r="G44" s="70" t="str">
        <f>IF(คะแนนสมรรถนะ!H45="","",คะแนนสมรรถนะ!H45)</f>
        <v/>
      </c>
      <c r="H44" s="70" t="str">
        <f>IF(คะแนนสมรรถนะ!I45="","",คะแนนสมรรถนะ!I45)</f>
        <v/>
      </c>
      <c r="I44" s="74" t="str">
        <f t="shared" si="0"/>
        <v/>
      </c>
      <c r="J44" s="108" t="str">
        <f t="shared" si="1"/>
        <v/>
      </c>
      <c r="K44" s="108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4" t="str">
        <f t="shared" si="3"/>
        <v/>
      </c>
      <c r="R44" s="108" t="str">
        <f t="shared" si="4"/>
        <v/>
      </c>
      <c r="S44" s="108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4" t="str">
        <f t="shared" si="6"/>
        <v/>
      </c>
      <c r="Z44" s="108" t="str">
        <f t="shared" si="7"/>
        <v/>
      </c>
      <c r="AA44" s="108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4" t="str">
        <f t="shared" si="9"/>
        <v/>
      </c>
      <c r="AH44" s="108" t="str">
        <f t="shared" si="10"/>
        <v/>
      </c>
      <c r="AI44" s="108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4" t="str">
        <f t="shared" si="12"/>
        <v/>
      </c>
      <c r="AP44" s="108" t="str">
        <f t="shared" si="13"/>
        <v/>
      </c>
      <c r="AQ44" s="108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4" t="str">
        <f t="shared" si="15"/>
        <v/>
      </c>
      <c r="AX44" s="108" t="str">
        <f t="shared" si="16"/>
        <v/>
      </c>
      <c r="AY44" s="108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4" t="str">
        <f t="shared" si="18"/>
        <v/>
      </c>
      <c r="BF44" s="108" t="str">
        <f t="shared" si="19"/>
        <v/>
      </c>
      <c r="BG44" s="108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4" t="str">
        <f t="shared" si="21"/>
        <v/>
      </c>
      <c r="BN44" s="108" t="str">
        <f t="shared" si="22"/>
        <v/>
      </c>
      <c r="BO44" s="108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4" t="str">
        <f t="shared" si="24"/>
        <v/>
      </c>
      <c r="BV44" s="108" t="str">
        <f t="shared" si="25"/>
        <v/>
      </c>
      <c r="BW44" s="108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4" t="str">
        <f t="shared" si="45"/>
        <v/>
      </c>
      <c r="CD44" s="108" t="str">
        <f t="shared" si="27"/>
        <v/>
      </c>
      <c r="CE44" s="108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4" t="str">
        <f t="shared" si="46"/>
        <v/>
      </c>
      <c r="CL44" s="108" t="str">
        <f t="shared" si="29"/>
        <v/>
      </c>
      <c r="CM44" s="108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4" t="str">
        <f t="shared" si="47"/>
        <v/>
      </c>
      <c r="CT44" s="108" t="str">
        <f t="shared" si="31"/>
        <v/>
      </c>
      <c r="CU44" s="108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4" t="str">
        <f t="shared" si="48"/>
        <v/>
      </c>
      <c r="DB44" s="108" t="str">
        <f t="shared" si="33"/>
        <v/>
      </c>
      <c r="DC44" s="108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4" t="str">
        <f t="shared" si="49"/>
        <v/>
      </c>
      <c r="DJ44" s="108" t="str">
        <f t="shared" si="35"/>
        <v/>
      </c>
      <c r="DK44" s="108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4" t="str">
        <f t="shared" si="37"/>
        <v/>
      </c>
      <c r="DR44" s="108" t="str">
        <f t="shared" si="38"/>
        <v/>
      </c>
      <c r="DS44" s="108" t="str">
        <f t="shared" si="39"/>
        <v/>
      </c>
      <c r="DT44" s="24" t="str">
        <f t="shared" si="50"/>
        <v/>
      </c>
      <c r="DU44" s="108" t="str">
        <f t="shared" si="40"/>
        <v/>
      </c>
      <c r="DV44" s="24" t="str">
        <f t="shared" si="51"/>
        <v/>
      </c>
      <c r="DW44" s="108" t="str">
        <f t="shared" si="41"/>
        <v/>
      </c>
      <c r="DX44" s="24" t="str">
        <f t="shared" si="52"/>
        <v/>
      </c>
      <c r="DY44" s="108" t="str">
        <f t="shared" si="42"/>
        <v/>
      </c>
      <c r="DZ44" s="24" t="str">
        <f t="shared" si="53"/>
        <v/>
      </c>
      <c r="EA44" s="108" t="str">
        <f t="shared" si="43"/>
        <v/>
      </c>
      <c r="EB44" s="24" t="str">
        <f t="shared" si="54"/>
        <v/>
      </c>
      <c r="EC44" s="108" t="str">
        <f t="shared" si="44"/>
        <v/>
      </c>
      <c r="ED44" s="74" t="str">
        <f t="shared" si="55"/>
        <v/>
      </c>
      <c r="EE44" s="108" t="str">
        <f t="shared" si="56"/>
        <v/>
      </c>
      <c r="EF44" s="108" t="str">
        <f t="shared" si="57"/>
        <v/>
      </c>
      <c r="EG44" s="72"/>
      <c r="EJ44" s="51" t="str">
        <f t="shared" si="58"/>
        <v/>
      </c>
      <c r="EK44" s="51" t="str">
        <f t="shared" si="59"/>
        <v/>
      </c>
      <c r="EL44" s="51" t="str">
        <f t="shared" si="60"/>
        <v/>
      </c>
      <c r="EM44" s="51" t="str">
        <f t="shared" si="61"/>
        <v/>
      </c>
      <c r="EN44" s="51" t="str">
        <f t="shared" si="62"/>
        <v/>
      </c>
      <c r="EO44" s="51" t="str">
        <f>'07-2'!F44</f>
        <v/>
      </c>
    </row>
    <row r="45" spans="1:145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70" t="str">
        <f>IF(คะแนนสมรรถนะ!E46="","",คะแนนสมรรถนะ!E46)</f>
        <v/>
      </c>
      <c r="E45" s="70" t="str">
        <f>IF(คะแนนสมรรถนะ!F46="","",คะแนนสมรรถนะ!F46)</f>
        <v/>
      </c>
      <c r="F45" s="70" t="str">
        <f>IF(คะแนนสมรรถนะ!G46="","",คะแนนสมรรถนะ!G46)</f>
        <v/>
      </c>
      <c r="G45" s="70" t="str">
        <f>IF(คะแนนสมรรถนะ!H46="","",คะแนนสมรรถนะ!H46)</f>
        <v/>
      </c>
      <c r="H45" s="70" t="str">
        <f>IF(คะแนนสมรรถนะ!I46="","",คะแนนสมรรถนะ!I46)</f>
        <v/>
      </c>
      <c r="I45" s="74" t="str">
        <f t="shared" si="0"/>
        <v/>
      </c>
      <c r="J45" s="108" t="str">
        <f t="shared" si="1"/>
        <v/>
      </c>
      <c r="K45" s="108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4" t="str">
        <f t="shared" si="3"/>
        <v/>
      </c>
      <c r="R45" s="108" t="str">
        <f t="shared" si="4"/>
        <v/>
      </c>
      <c r="S45" s="108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4" t="str">
        <f t="shared" si="6"/>
        <v/>
      </c>
      <c r="Z45" s="108" t="str">
        <f t="shared" si="7"/>
        <v/>
      </c>
      <c r="AA45" s="108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4" t="str">
        <f t="shared" si="9"/>
        <v/>
      </c>
      <c r="AH45" s="108" t="str">
        <f t="shared" si="10"/>
        <v/>
      </c>
      <c r="AI45" s="108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4" t="str">
        <f t="shared" si="12"/>
        <v/>
      </c>
      <c r="AP45" s="108" t="str">
        <f t="shared" si="13"/>
        <v/>
      </c>
      <c r="AQ45" s="108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4" t="str">
        <f t="shared" si="15"/>
        <v/>
      </c>
      <c r="AX45" s="108" t="str">
        <f t="shared" si="16"/>
        <v/>
      </c>
      <c r="AY45" s="108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4" t="str">
        <f t="shared" si="18"/>
        <v/>
      </c>
      <c r="BF45" s="108" t="str">
        <f t="shared" si="19"/>
        <v/>
      </c>
      <c r="BG45" s="108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4" t="str">
        <f t="shared" si="21"/>
        <v/>
      </c>
      <c r="BN45" s="108" t="str">
        <f t="shared" si="22"/>
        <v/>
      </c>
      <c r="BO45" s="108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4" t="str">
        <f t="shared" si="24"/>
        <v/>
      </c>
      <c r="BV45" s="108" t="str">
        <f t="shared" si="25"/>
        <v/>
      </c>
      <c r="BW45" s="108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4" t="str">
        <f t="shared" si="45"/>
        <v/>
      </c>
      <c r="CD45" s="108" t="str">
        <f t="shared" si="27"/>
        <v/>
      </c>
      <c r="CE45" s="108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4" t="str">
        <f t="shared" si="46"/>
        <v/>
      </c>
      <c r="CL45" s="108" t="str">
        <f t="shared" si="29"/>
        <v/>
      </c>
      <c r="CM45" s="108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4" t="str">
        <f t="shared" si="47"/>
        <v/>
      </c>
      <c r="CT45" s="108" t="str">
        <f t="shared" si="31"/>
        <v/>
      </c>
      <c r="CU45" s="108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4" t="str">
        <f t="shared" si="48"/>
        <v/>
      </c>
      <c r="DB45" s="108" t="str">
        <f t="shared" si="33"/>
        <v/>
      </c>
      <c r="DC45" s="108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4" t="str">
        <f t="shared" si="49"/>
        <v/>
      </c>
      <c r="DJ45" s="108" t="str">
        <f t="shared" si="35"/>
        <v/>
      </c>
      <c r="DK45" s="108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4" t="str">
        <f t="shared" si="37"/>
        <v/>
      </c>
      <c r="DR45" s="108" t="str">
        <f t="shared" si="38"/>
        <v/>
      </c>
      <c r="DS45" s="108" t="str">
        <f t="shared" si="39"/>
        <v/>
      </c>
      <c r="DT45" s="24" t="str">
        <f t="shared" si="50"/>
        <v/>
      </c>
      <c r="DU45" s="108" t="str">
        <f t="shared" si="40"/>
        <v/>
      </c>
      <c r="DV45" s="24" t="str">
        <f t="shared" si="51"/>
        <v/>
      </c>
      <c r="DW45" s="108" t="str">
        <f t="shared" si="41"/>
        <v/>
      </c>
      <c r="DX45" s="24" t="str">
        <f t="shared" si="52"/>
        <v/>
      </c>
      <c r="DY45" s="108" t="str">
        <f t="shared" si="42"/>
        <v/>
      </c>
      <c r="DZ45" s="24" t="str">
        <f t="shared" si="53"/>
        <v/>
      </c>
      <c r="EA45" s="108" t="str">
        <f t="shared" si="43"/>
        <v/>
      </c>
      <c r="EB45" s="24" t="str">
        <f t="shared" si="54"/>
        <v/>
      </c>
      <c r="EC45" s="108" t="str">
        <f t="shared" si="44"/>
        <v/>
      </c>
      <c r="ED45" s="74" t="str">
        <f t="shared" si="55"/>
        <v/>
      </c>
      <c r="EE45" s="108" t="str">
        <f t="shared" si="56"/>
        <v/>
      </c>
      <c r="EF45" s="108" t="str">
        <f t="shared" si="57"/>
        <v/>
      </c>
      <c r="EG45" s="72"/>
      <c r="EJ45" s="51" t="str">
        <f t="shared" si="58"/>
        <v/>
      </c>
      <c r="EK45" s="51" t="str">
        <f t="shared" si="59"/>
        <v/>
      </c>
      <c r="EL45" s="51" t="str">
        <f t="shared" si="60"/>
        <v/>
      </c>
      <c r="EM45" s="51" t="str">
        <f t="shared" si="61"/>
        <v/>
      </c>
      <c r="EN45" s="51" t="str">
        <f t="shared" si="62"/>
        <v/>
      </c>
      <c r="EO45" s="51" t="str">
        <f>'07-2'!F45</f>
        <v/>
      </c>
    </row>
    <row r="46" spans="1:145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70" t="str">
        <f>IF(คะแนนสมรรถนะ!E47="","",คะแนนสมรรถนะ!E47)</f>
        <v/>
      </c>
      <c r="E46" s="70" t="str">
        <f>IF(คะแนนสมรรถนะ!F47="","",คะแนนสมรรถนะ!F47)</f>
        <v/>
      </c>
      <c r="F46" s="70" t="str">
        <f>IF(คะแนนสมรรถนะ!G47="","",คะแนนสมรรถนะ!G47)</f>
        <v/>
      </c>
      <c r="G46" s="70" t="str">
        <f>IF(คะแนนสมรรถนะ!H47="","",คะแนนสมรรถนะ!H47)</f>
        <v/>
      </c>
      <c r="H46" s="70" t="str">
        <f>IF(คะแนนสมรรถนะ!I47="","",คะแนนสมรรถนะ!I47)</f>
        <v/>
      </c>
      <c r="I46" s="74" t="str">
        <f t="shared" si="0"/>
        <v/>
      </c>
      <c r="J46" s="108" t="str">
        <f t="shared" si="1"/>
        <v/>
      </c>
      <c r="K46" s="108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4" t="str">
        <f t="shared" si="3"/>
        <v/>
      </c>
      <c r="R46" s="108" t="str">
        <f t="shared" si="4"/>
        <v/>
      </c>
      <c r="S46" s="108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4" t="str">
        <f t="shared" si="6"/>
        <v/>
      </c>
      <c r="Z46" s="108" t="str">
        <f t="shared" si="7"/>
        <v/>
      </c>
      <c r="AA46" s="108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4" t="str">
        <f t="shared" si="9"/>
        <v/>
      </c>
      <c r="AH46" s="108" t="str">
        <f t="shared" si="10"/>
        <v/>
      </c>
      <c r="AI46" s="108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4" t="str">
        <f t="shared" si="12"/>
        <v/>
      </c>
      <c r="AP46" s="108" t="str">
        <f t="shared" si="13"/>
        <v/>
      </c>
      <c r="AQ46" s="108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4" t="str">
        <f t="shared" si="15"/>
        <v/>
      </c>
      <c r="AX46" s="108" t="str">
        <f t="shared" si="16"/>
        <v/>
      </c>
      <c r="AY46" s="108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4" t="str">
        <f t="shared" si="18"/>
        <v/>
      </c>
      <c r="BF46" s="108" t="str">
        <f t="shared" si="19"/>
        <v/>
      </c>
      <c r="BG46" s="108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4" t="str">
        <f t="shared" si="21"/>
        <v/>
      </c>
      <c r="BN46" s="108" t="str">
        <f t="shared" si="22"/>
        <v/>
      </c>
      <c r="BO46" s="108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4" t="str">
        <f t="shared" si="24"/>
        <v/>
      </c>
      <c r="BV46" s="108" t="str">
        <f t="shared" si="25"/>
        <v/>
      </c>
      <c r="BW46" s="108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4" t="str">
        <f t="shared" si="45"/>
        <v/>
      </c>
      <c r="CD46" s="108" t="str">
        <f t="shared" si="27"/>
        <v/>
      </c>
      <c r="CE46" s="108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4" t="str">
        <f t="shared" si="46"/>
        <v/>
      </c>
      <c r="CL46" s="108" t="str">
        <f t="shared" si="29"/>
        <v/>
      </c>
      <c r="CM46" s="108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4" t="str">
        <f t="shared" si="47"/>
        <v/>
      </c>
      <c r="CT46" s="108" t="str">
        <f t="shared" si="31"/>
        <v/>
      </c>
      <c r="CU46" s="108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4" t="str">
        <f t="shared" si="48"/>
        <v/>
      </c>
      <c r="DB46" s="108" t="str">
        <f t="shared" si="33"/>
        <v/>
      </c>
      <c r="DC46" s="108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4" t="str">
        <f t="shared" si="49"/>
        <v/>
      </c>
      <c r="DJ46" s="108" t="str">
        <f t="shared" si="35"/>
        <v/>
      </c>
      <c r="DK46" s="108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4" t="str">
        <f t="shared" si="37"/>
        <v/>
      </c>
      <c r="DR46" s="108" t="str">
        <f t="shared" si="38"/>
        <v/>
      </c>
      <c r="DS46" s="108" t="str">
        <f t="shared" si="39"/>
        <v/>
      </c>
      <c r="DT46" s="24" t="str">
        <f t="shared" si="50"/>
        <v/>
      </c>
      <c r="DU46" s="108" t="str">
        <f t="shared" si="40"/>
        <v/>
      </c>
      <c r="DV46" s="24" t="str">
        <f t="shared" si="51"/>
        <v/>
      </c>
      <c r="DW46" s="108" t="str">
        <f t="shared" si="41"/>
        <v/>
      </c>
      <c r="DX46" s="24" t="str">
        <f t="shared" si="52"/>
        <v/>
      </c>
      <c r="DY46" s="108" t="str">
        <f t="shared" si="42"/>
        <v/>
      </c>
      <c r="DZ46" s="24" t="str">
        <f t="shared" si="53"/>
        <v/>
      </c>
      <c r="EA46" s="108" t="str">
        <f t="shared" si="43"/>
        <v/>
      </c>
      <c r="EB46" s="24" t="str">
        <f t="shared" si="54"/>
        <v/>
      </c>
      <c r="EC46" s="108" t="str">
        <f t="shared" si="44"/>
        <v/>
      </c>
      <c r="ED46" s="74" t="str">
        <f t="shared" si="55"/>
        <v/>
      </c>
      <c r="EE46" s="108" t="str">
        <f t="shared" si="56"/>
        <v/>
      </c>
      <c r="EF46" s="108" t="str">
        <f t="shared" si="57"/>
        <v/>
      </c>
      <c r="EG46" s="72"/>
      <c r="EJ46" s="51" t="str">
        <f t="shared" si="58"/>
        <v/>
      </c>
      <c r="EK46" s="51" t="str">
        <f t="shared" si="59"/>
        <v/>
      </c>
      <c r="EL46" s="51" t="str">
        <f t="shared" si="60"/>
        <v/>
      </c>
      <c r="EM46" s="51" t="str">
        <f t="shared" si="61"/>
        <v/>
      </c>
      <c r="EN46" s="51" t="str">
        <f t="shared" si="62"/>
        <v/>
      </c>
      <c r="EO46" s="51" t="str">
        <f>'07-2'!F46</f>
        <v/>
      </c>
    </row>
    <row r="47" spans="1:145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70" t="str">
        <f>IF(คะแนนสมรรถนะ!E48="","",คะแนนสมรรถนะ!E48)</f>
        <v/>
      </c>
      <c r="E47" s="70" t="str">
        <f>IF(คะแนนสมรรถนะ!F48="","",คะแนนสมรรถนะ!F48)</f>
        <v/>
      </c>
      <c r="F47" s="70" t="str">
        <f>IF(คะแนนสมรรถนะ!G48="","",คะแนนสมรรถนะ!G48)</f>
        <v/>
      </c>
      <c r="G47" s="70" t="str">
        <f>IF(คะแนนสมรรถนะ!H48="","",คะแนนสมรรถนะ!H48)</f>
        <v/>
      </c>
      <c r="H47" s="70" t="str">
        <f>IF(คะแนนสมรรถนะ!I48="","",คะแนนสมรรถนะ!I48)</f>
        <v/>
      </c>
      <c r="I47" s="74" t="str">
        <f t="shared" si="0"/>
        <v/>
      </c>
      <c r="J47" s="108" t="str">
        <f t="shared" si="1"/>
        <v/>
      </c>
      <c r="K47" s="108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4" t="str">
        <f t="shared" si="3"/>
        <v/>
      </c>
      <c r="R47" s="108" t="str">
        <f t="shared" si="4"/>
        <v/>
      </c>
      <c r="S47" s="108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4" t="str">
        <f t="shared" si="6"/>
        <v/>
      </c>
      <c r="Z47" s="108" t="str">
        <f t="shared" si="7"/>
        <v/>
      </c>
      <c r="AA47" s="108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4" t="str">
        <f t="shared" si="9"/>
        <v/>
      </c>
      <c r="AH47" s="108" t="str">
        <f t="shared" si="10"/>
        <v/>
      </c>
      <c r="AI47" s="108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4" t="str">
        <f t="shared" si="12"/>
        <v/>
      </c>
      <c r="AP47" s="108" t="str">
        <f t="shared" si="13"/>
        <v/>
      </c>
      <c r="AQ47" s="108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4" t="str">
        <f t="shared" si="15"/>
        <v/>
      </c>
      <c r="AX47" s="108" t="str">
        <f t="shared" si="16"/>
        <v/>
      </c>
      <c r="AY47" s="108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4" t="str">
        <f t="shared" si="18"/>
        <v/>
      </c>
      <c r="BF47" s="108" t="str">
        <f t="shared" si="19"/>
        <v/>
      </c>
      <c r="BG47" s="108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4" t="str">
        <f t="shared" si="21"/>
        <v/>
      </c>
      <c r="BN47" s="108" t="str">
        <f t="shared" si="22"/>
        <v/>
      </c>
      <c r="BO47" s="108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4" t="str">
        <f t="shared" si="24"/>
        <v/>
      </c>
      <c r="BV47" s="108" t="str">
        <f t="shared" si="25"/>
        <v/>
      </c>
      <c r="BW47" s="108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4" t="str">
        <f t="shared" si="45"/>
        <v/>
      </c>
      <c r="CD47" s="108" t="str">
        <f t="shared" si="27"/>
        <v/>
      </c>
      <c r="CE47" s="108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4" t="str">
        <f t="shared" si="46"/>
        <v/>
      </c>
      <c r="CL47" s="108" t="str">
        <f t="shared" si="29"/>
        <v/>
      </c>
      <c r="CM47" s="108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4" t="str">
        <f t="shared" si="47"/>
        <v/>
      </c>
      <c r="CT47" s="108" t="str">
        <f t="shared" si="31"/>
        <v/>
      </c>
      <c r="CU47" s="108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4" t="str">
        <f t="shared" si="48"/>
        <v/>
      </c>
      <c r="DB47" s="108" t="str">
        <f t="shared" si="33"/>
        <v/>
      </c>
      <c r="DC47" s="108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4" t="str">
        <f t="shared" si="49"/>
        <v/>
      </c>
      <c r="DJ47" s="108" t="str">
        <f t="shared" si="35"/>
        <v/>
      </c>
      <c r="DK47" s="108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4" t="str">
        <f t="shared" si="37"/>
        <v/>
      </c>
      <c r="DR47" s="108" t="str">
        <f t="shared" si="38"/>
        <v/>
      </c>
      <c r="DS47" s="108" t="str">
        <f t="shared" si="39"/>
        <v/>
      </c>
      <c r="DT47" s="24" t="str">
        <f t="shared" si="50"/>
        <v/>
      </c>
      <c r="DU47" s="108" t="str">
        <f t="shared" si="40"/>
        <v/>
      </c>
      <c r="DV47" s="24" t="str">
        <f t="shared" si="51"/>
        <v/>
      </c>
      <c r="DW47" s="108" t="str">
        <f t="shared" si="41"/>
        <v/>
      </c>
      <c r="DX47" s="24" t="str">
        <f t="shared" si="52"/>
        <v/>
      </c>
      <c r="DY47" s="108" t="str">
        <f t="shared" si="42"/>
        <v/>
      </c>
      <c r="DZ47" s="24" t="str">
        <f t="shared" si="53"/>
        <v/>
      </c>
      <c r="EA47" s="108" t="str">
        <f t="shared" si="43"/>
        <v/>
      </c>
      <c r="EB47" s="24" t="str">
        <f t="shared" si="54"/>
        <v/>
      </c>
      <c r="EC47" s="108" t="str">
        <f t="shared" si="44"/>
        <v/>
      </c>
      <c r="ED47" s="74" t="str">
        <f t="shared" si="55"/>
        <v/>
      </c>
      <c r="EE47" s="108" t="str">
        <f t="shared" si="56"/>
        <v/>
      </c>
      <c r="EF47" s="108" t="str">
        <f t="shared" si="57"/>
        <v/>
      </c>
      <c r="EG47" s="72"/>
      <c r="EJ47" s="51" t="str">
        <f t="shared" si="58"/>
        <v/>
      </c>
      <c r="EK47" s="51" t="str">
        <f t="shared" si="59"/>
        <v/>
      </c>
      <c r="EL47" s="51" t="str">
        <f t="shared" si="60"/>
        <v/>
      </c>
      <c r="EM47" s="51" t="str">
        <f t="shared" si="61"/>
        <v/>
      </c>
      <c r="EN47" s="51" t="str">
        <f t="shared" si="62"/>
        <v/>
      </c>
      <c r="EO47" s="51" t="str">
        <f>'07-2'!F47</f>
        <v/>
      </c>
    </row>
    <row r="48" spans="1:145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70" t="str">
        <f>IF(คะแนนสมรรถนะ!E49="","",คะแนนสมรรถนะ!E49)</f>
        <v/>
      </c>
      <c r="E48" s="70" t="str">
        <f>IF(คะแนนสมรรถนะ!F49="","",คะแนนสมรรถนะ!F49)</f>
        <v/>
      </c>
      <c r="F48" s="70" t="str">
        <f>IF(คะแนนสมรรถนะ!G49="","",คะแนนสมรรถนะ!G49)</f>
        <v/>
      </c>
      <c r="G48" s="70" t="str">
        <f>IF(คะแนนสมรรถนะ!H49="","",คะแนนสมรรถนะ!H49)</f>
        <v/>
      </c>
      <c r="H48" s="70" t="str">
        <f>IF(คะแนนสมรรถนะ!I49="","",คะแนนสมรรถนะ!I49)</f>
        <v/>
      </c>
      <c r="I48" s="74" t="str">
        <f t="shared" si="0"/>
        <v/>
      </c>
      <c r="J48" s="108" t="str">
        <f t="shared" si="1"/>
        <v/>
      </c>
      <c r="K48" s="108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4" t="str">
        <f t="shared" si="3"/>
        <v/>
      </c>
      <c r="R48" s="108" t="str">
        <f t="shared" si="4"/>
        <v/>
      </c>
      <c r="S48" s="108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4" t="str">
        <f t="shared" si="6"/>
        <v/>
      </c>
      <c r="Z48" s="108" t="str">
        <f t="shared" si="7"/>
        <v/>
      </c>
      <c r="AA48" s="108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4" t="str">
        <f t="shared" si="9"/>
        <v/>
      </c>
      <c r="AH48" s="108" t="str">
        <f t="shared" si="10"/>
        <v/>
      </c>
      <c r="AI48" s="108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4" t="str">
        <f t="shared" si="12"/>
        <v/>
      </c>
      <c r="AP48" s="108" t="str">
        <f t="shared" si="13"/>
        <v/>
      </c>
      <c r="AQ48" s="108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4" t="str">
        <f t="shared" si="15"/>
        <v/>
      </c>
      <c r="AX48" s="108" t="str">
        <f t="shared" si="16"/>
        <v/>
      </c>
      <c r="AY48" s="108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4" t="str">
        <f t="shared" si="18"/>
        <v/>
      </c>
      <c r="BF48" s="108" t="str">
        <f t="shared" si="19"/>
        <v/>
      </c>
      <c r="BG48" s="108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4" t="str">
        <f t="shared" si="21"/>
        <v/>
      </c>
      <c r="BN48" s="108" t="str">
        <f t="shared" si="22"/>
        <v/>
      </c>
      <c r="BO48" s="108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4" t="str">
        <f t="shared" si="24"/>
        <v/>
      </c>
      <c r="BV48" s="108" t="str">
        <f t="shared" si="25"/>
        <v/>
      </c>
      <c r="BW48" s="108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4" t="str">
        <f t="shared" si="45"/>
        <v/>
      </c>
      <c r="CD48" s="108" t="str">
        <f t="shared" si="27"/>
        <v/>
      </c>
      <c r="CE48" s="108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4" t="str">
        <f t="shared" si="46"/>
        <v/>
      </c>
      <c r="CL48" s="108" t="str">
        <f t="shared" si="29"/>
        <v/>
      </c>
      <c r="CM48" s="108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4" t="str">
        <f t="shared" si="47"/>
        <v/>
      </c>
      <c r="CT48" s="108" t="str">
        <f t="shared" si="31"/>
        <v/>
      </c>
      <c r="CU48" s="108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4" t="str">
        <f t="shared" si="48"/>
        <v/>
      </c>
      <c r="DB48" s="108" t="str">
        <f t="shared" si="33"/>
        <v/>
      </c>
      <c r="DC48" s="108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4" t="str">
        <f t="shared" si="49"/>
        <v/>
      </c>
      <c r="DJ48" s="108" t="str">
        <f t="shared" si="35"/>
        <v/>
      </c>
      <c r="DK48" s="108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4" t="str">
        <f t="shared" si="37"/>
        <v/>
      </c>
      <c r="DR48" s="108" t="str">
        <f t="shared" si="38"/>
        <v/>
      </c>
      <c r="DS48" s="108" t="str">
        <f t="shared" si="39"/>
        <v/>
      </c>
      <c r="DT48" s="24" t="str">
        <f t="shared" si="50"/>
        <v/>
      </c>
      <c r="DU48" s="108" t="str">
        <f t="shared" si="40"/>
        <v/>
      </c>
      <c r="DV48" s="24" t="str">
        <f t="shared" si="51"/>
        <v/>
      </c>
      <c r="DW48" s="108" t="str">
        <f t="shared" si="41"/>
        <v/>
      </c>
      <c r="DX48" s="24" t="str">
        <f t="shared" si="52"/>
        <v/>
      </c>
      <c r="DY48" s="108" t="str">
        <f t="shared" si="42"/>
        <v/>
      </c>
      <c r="DZ48" s="24" t="str">
        <f t="shared" si="53"/>
        <v/>
      </c>
      <c r="EA48" s="108" t="str">
        <f t="shared" si="43"/>
        <v/>
      </c>
      <c r="EB48" s="24" t="str">
        <f t="shared" si="54"/>
        <v/>
      </c>
      <c r="EC48" s="108" t="str">
        <f t="shared" si="44"/>
        <v/>
      </c>
      <c r="ED48" s="74" t="str">
        <f t="shared" si="55"/>
        <v/>
      </c>
      <c r="EE48" s="108" t="str">
        <f t="shared" si="56"/>
        <v/>
      </c>
      <c r="EF48" s="108" t="str">
        <f t="shared" si="57"/>
        <v/>
      </c>
      <c r="EG48" s="72"/>
      <c r="EJ48" s="51" t="str">
        <f t="shared" si="58"/>
        <v/>
      </c>
      <c r="EK48" s="51" t="str">
        <f t="shared" si="59"/>
        <v/>
      </c>
      <c r="EL48" s="51" t="str">
        <f t="shared" si="60"/>
        <v/>
      </c>
      <c r="EM48" s="51" t="str">
        <f t="shared" si="61"/>
        <v/>
      </c>
      <c r="EN48" s="51" t="str">
        <f t="shared" si="62"/>
        <v/>
      </c>
      <c r="EO48" s="51" t="str">
        <f>'07-2'!F48</f>
        <v/>
      </c>
    </row>
    <row r="49" spans="1:145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70" t="str">
        <f>IF(คะแนนสมรรถนะ!E50="","",คะแนนสมรรถนะ!E50)</f>
        <v/>
      </c>
      <c r="E49" s="70" t="str">
        <f>IF(คะแนนสมรรถนะ!F50="","",คะแนนสมรรถนะ!F50)</f>
        <v/>
      </c>
      <c r="F49" s="70" t="str">
        <f>IF(คะแนนสมรรถนะ!G50="","",คะแนนสมรรถนะ!G50)</f>
        <v/>
      </c>
      <c r="G49" s="70" t="str">
        <f>IF(คะแนนสมรรถนะ!H50="","",คะแนนสมรรถนะ!H50)</f>
        <v/>
      </c>
      <c r="H49" s="70" t="str">
        <f>IF(คะแนนสมรรถนะ!I50="","",คะแนนสมรรถนะ!I50)</f>
        <v/>
      </c>
      <c r="I49" s="74" t="str">
        <f t="shared" si="0"/>
        <v/>
      </c>
      <c r="J49" s="108" t="str">
        <f t="shared" si="1"/>
        <v/>
      </c>
      <c r="K49" s="108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4" t="str">
        <f t="shared" si="3"/>
        <v/>
      </c>
      <c r="R49" s="108" t="str">
        <f t="shared" si="4"/>
        <v/>
      </c>
      <c r="S49" s="108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4" t="str">
        <f t="shared" si="6"/>
        <v/>
      </c>
      <c r="Z49" s="108" t="str">
        <f t="shared" si="7"/>
        <v/>
      </c>
      <c r="AA49" s="108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4" t="str">
        <f t="shared" si="9"/>
        <v/>
      </c>
      <c r="AH49" s="108" t="str">
        <f t="shared" si="10"/>
        <v/>
      </c>
      <c r="AI49" s="108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4" t="str">
        <f t="shared" si="12"/>
        <v/>
      </c>
      <c r="AP49" s="108" t="str">
        <f t="shared" si="13"/>
        <v/>
      </c>
      <c r="AQ49" s="108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4" t="str">
        <f t="shared" si="15"/>
        <v/>
      </c>
      <c r="AX49" s="108" t="str">
        <f t="shared" si="16"/>
        <v/>
      </c>
      <c r="AY49" s="108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4" t="str">
        <f t="shared" si="18"/>
        <v/>
      </c>
      <c r="BF49" s="108" t="str">
        <f t="shared" si="19"/>
        <v/>
      </c>
      <c r="BG49" s="108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4" t="str">
        <f t="shared" si="21"/>
        <v/>
      </c>
      <c r="BN49" s="108" t="str">
        <f t="shared" si="22"/>
        <v/>
      </c>
      <c r="BO49" s="108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4" t="str">
        <f t="shared" si="24"/>
        <v/>
      </c>
      <c r="BV49" s="108" t="str">
        <f t="shared" si="25"/>
        <v/>
      </c>
      <c r="BW49" s="108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4" t="str">
        <f t="shared" si="45"/>
        <v/>
      </c>
      <c r="CD49" s="108" t="str">
        <f t="shared" si="27"/>
        <v/>
      </c>
      <c r="CE49" s="108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4" t="str">
        <f t="shared" si="46"/>
        <v/>
      </c>
      <c r="CL49" s="108" t="str">
        <f t="shared" si="29"/>
        <v/>
      </c>
      <c r="CM49" s="108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4" t="str">
        <f t="shared" si="47"/>
        <v/>
      </c>
      <c r="CT49" s="108" t="str">
        <f t="shared" si="31"/>
        <v/>
      </c>
      <c r="CU49" s="108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4" t="str">
        <f t="shared" si="48"/>
        <v/>
      </c>
      <c r="DB49" s="108" t="str">
        <f t="shared" si="33"/>
        <v/>
      </c>
      <c r="DC49" s="108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4" t="str">
        <f t="shared" si="49"/>
        <v/>
      </c>
      <c r="DJ49" s="108" t="str">
        <f t="shared" si="35"/>
        <v/>
      </c>
      <c r="DK49" s="108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4" t="str">
        <f t="shared" si="37"/>
        <v/>
      </c>
      <c r="DR49" s="108" t="str">
        <f t="shared" si="38"/>
        <v/>
      </c>
      <c r="DS49" s="108" t="str">
        <f t="shared" si="39"/>
        <v/>
      </c>
      <c r="DT49" s="24" t="str">
        <f t="shared" si="50"/>
        <v/>
      </c>
      <c r="DU49" s="108" t="str">
        <f t="shared" si="40"/>
        <v/>
      </c>
      <c r="DV49" s="24" t="str">
        <f t="shared" si="51"/>
        <v/>
      </c>
      <c r="DW49" s="108" t="str">
        <f t="shared" si="41"/>
        <v/>
      </c>
      <c r="DX49" s="24" t="str">
        <f t="shared" si="52"/>
        <v/>
      </c>
      <c r="DY49" s="108" t="str">
        <f t="shared" si="42"/>
        <v/>
      </c>
      <c r="DZ49" s="24" t="str">
        <f t="shared" si="53"/>
        <v/>
      </c>
      <c r="EA49" s="108" t="str">
        <f t="shared" si="43"/>
        <v/>
      </c>
      <c r="EB49" s="24" t="str">
        <f t="shared" si="54"/>
        <v/>
      </c>
      <c r="EC49" s="108" t="str">
        <f t="shared" si="44"/>
        <v/>
      </c>
      <c r="ED49" s="74" t="str">
        <f t="shared" si="55"/>
        <v/>
      </c>
      <c r="EE49" s="108" t="str">
        <f t="shared" si="56"/>
        <v/>
      </c>
      <c r="EF49" s="108" t="str">
        <f t="shared" si="57"/>
        <v/>
      </c>
      <c r="EG49" s="72"/>
      <c r="EJ49" s="51" t="str">
        <f t="shared" si="58"/>
        <v/>
      </c>
      <c r="EK49" s="51" t="str">
        <f t="shared" si="59"/>
        <v/>
      </c>
      <c r="EL49" s="51" t="str">
        <f t="shared" si="60"/>
        <v/>
      </c>
      <c r="EM49" s="51" t="str">
        <f t="shared" si="61"/>
        <v/>
      </c>
      <c r="EN49" s="51" t="str">
        <f t="shared" si="62"/>
        <v/>
      </c>
      <c r="EO49" s="51" t="str">
        <f>'07-2'!F49</f>
        <v/>
      </c>
    </row>
    <row r="50" spans="1:145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70" t="str">
        <f>IF(คะแนนสมรรถนะ!E51="","",คะแนนสมรรถนะ!E51)</f>
        <v/>
      </c>
      <c r="E50" s="70" t="str">
        <f>IF(คะแนนสมรรถนะ!F51="","",คะแนนสมรรถนะ!F51)</f>
        <v/>
      </c>
      <c r="F50" s="70" t="str">
        <f>IF(คะแนนสมรรถนะ!G51="","",คะแนนสมรรถนะ!G51)</f>
        <v/>
      </c>
      <c r="G50" s="70" t="str">
        <f>IF(คะแนนสมรรถนะ!H51="","",คะแนนสมรรถนะ!H51)</f>
        <v/>
      </c>
      <c r="H50" s="70" t="str">
        <f>IF(คะแนนสมรรถนะ!I51="","",คะแนนสมรรถนะ!I51)</f>
        <v/>
      </c>
      <c r="I50" s="74" t="str">
        <f t="shared" ref="I50:I55" si="63">IF(SUM(D50:H50),ROUND(SUM(D50:H50)*100/$I$5,0),"")</f>
        <v/>
      </c>
      <c r="J50" s="108" t="str">
        <f t="shared" ref="J50:J55" si="64">IF(I50="","",VLOOKUP(I50,grad04,5,TRUE))</f>
        <v/>
      </c>
      <c r="K50" s="108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4" t="str">
        <f t="shared" ref="Q50:Q55" si="66">IF(SUM(L50:P50),ROUND(SUM(L50:P50)*100/$Q$5,0),"")</f>
        <v/>
      </c>
      <c r="R50" s="108" t="str">
        <f t="shared" ref="R50:R55" si="67">IF(Q50="","",VLOOKUP(Q50,grad04,5,TRUE))</f>
        <v/>
      </c>
      <c r="S50" s="108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4" t="str">
        <f t="shared" ref="Y50:Y55" si="69">IF(SUM(T50:X50),ROUND(SUM(T50:X50)*100/$Y$5,0),"")</f>
        <v/>
      </c>
      <c r="Z50" s="108" t="str">
        <f t="shared" ref="Z50:Z55" si="70">IF(Y50="","",VLOOKUP(Y50,grad04,5,TRUE))</f>
        <v/>
      </c>
      <c r="AA50" s="108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4" t="str">
        <f t="shared" ref="AG50:AG55" si="72">IF(SUM(AB50:AF50),ROUND(SUM(AB50:AF50)*100/$AG$5,0),"")</f>
        <v/>
      </c>
      <c r="AH50" s="108" t="str">
        <f t="shared" ref="AH50:AH55" si="73">IF(AG50="","",VLOOKUP(AG50,grad04,5,TRUE))</f>
        <v/>
      </c>
      <c r="AI50" s="108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4" t="str">
        <f t="shared" ref="AO50:AO55" si="75">IF(SUM(AJ50:AN50),ROUND(SUM(AJ50:AN50)*100/$AO$5,0),"")</f>
        <v/>
      </c>
      <c r="AP50" s="108" t="str">
        <f t="shared" ref="AP50:AP55" si="76">IF(AO50="","",VLOOKUP(AO50,grad04,5,TRUE))</f>
        <v/>
      </c>
      <c r="AQ50" s="108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4" t="str">
        <f t="shared" ref="AW50:AW55" si="78">IF(SUM(AR50:AV50),ROUND(SUM(AR50:AV50)*100/$AW$5,0),"")</f>
        <v/>
      </c>
      <c r="AX50" s="108" t="str">
        <f t="shared" ref="AX50:AX55" si="79">IF(AW50="","",VLOOKUP(AW50,grad04,5,TRUE))</f>
        <v/>
      </c>
      <c r="AY50" s="108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4" t="str">
        <f t="shared" ref="BE50:BE55" si="81">IF(SUM(AZ50:BD50),ROUND(SUM(AZ50:BD50)*100/$BE$5,0),"")</f>
        <v/>
      </c>
      <c r="BF50" s="108" t="str">
        <f t="shared" ref="BF50:BF55" si="82">IF(BE50="","",VLOOKUP(BE50,grad04,5,TRUE))</f>
        <v/>
      </c>
      <c r="BG50" s="108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4" t="str">
        <f t="shared" ref="BM50:BM55" si="84">IF(SUM(BH50:BL50),ROUND(SUM(BH50:BL50)*100/$BM$5,0),"")</f>
        <v/>
      </c>
      <c r="BN50" s="108" t="str">
        <f t="shared" ref="BN50:BN55" si="85">IF(BM50="","",VLOOKUP(BM50,grad04,5,TRUE))</f>
        <v/>
      </c>
      <c r="BO50" s="108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4" t="str">
        <f t="shared" ref="BU50:BU55" si="87">IF(SUM(BP50:BT50),ROUND(SUM(BP50:BT50)*100/$BU$5,0),"")</f>
        <v/>
      </c>
      <c r="BV50" s="108" t="str">
        <f t="shared" ref="BV50:BV55" si="88">IF(BU50="","",VLOOKUP(BU50,grad04,5,TRUE))</f>
        <v/>
      </c>
      <c r="BW50" s="108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4" t="str">
        <f t="shared" ref="CC50:CC55" si="90">IF(SUM(BX50:CB50),ROUND(SUM(BX50:CB50)*100/$CC$5,0),"")</f>
        <v/>
      </c>
      <c r="CD50" s="108" t="str">
        <f t="shared" ref="CD50:CD55" si="91">IF(CC50="","",VLOOKUP(CC50,grad04,5,TRUE))</f>
        <v/>
      </c>
      <c r="CE50" s="108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4" t="str">
        <f t="shared" si="46"/>
        <v/>
      </c>
      <c r="CL50" s="108" t="str">
        <f t="shared" si="29"/>
        <v/>
      </c>
      <c r="CM50" s="108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4" t="str">
        <f t="shared" si="47"/>
        <v/>
      </c>
      <c r="CT50" s="108" t="str">
        <f t="shared" si="31"/>
        <v/>
      </c>
      <c r="CU50" s="108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4" t="str">
        <f t="shared" si="48"/>
        <v/>
      </c>
      <c r="DB50" s="108" t="str">
        <f t="shared" si="33"/>
        <v/>
      </c>
      <c r="DC50" s="108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4" t="str">
        <f t="shared" si="49"/>
        <v/>
      </c>
      <c r="DJ50" s="108" t="str">
        <f t="shared" si="35"/>
        <v/>
      </c>
      <c r="DK50" s="108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4" t="str">
        <f t="shared" ref="DQ50:DQ55" si="93">IF(SUM(DL50:DP50),ROUND(SUM(DL50:DP50)*100/$DQ$5,0),"")</f>
        <v/>
      </c>
      <c r="DR50" s="108" t="str">
        <f t="shared" ref="DR50:DR55" si="94">IF(DQ50="","",VLOOKUP(DQ50,grad04,5,TRUE))</f>
        <v/>
      </c>
      <c r="DS50" s="108" t="str">
        <f t="shared" ref="DS50:DS55" si="95">IF(DQ50="","",VLOOKUP(DQ50,grad04,4,TRUE))</f>
        <v/>
      </c>
      <c r="DT50" s="24" t="str">
        <f t="shared" si="50"/>
        <v/>
      </c>
      <c r="DU50" s="108" t="str">
        <f t="shared" ref="DU50:DU55" si="96">IF(DT50="","",VLOOKUP(DT50,grad04,5,TRUE))</f>
        <v/>
      </c>
      <c r="DV50" s="24" t="str">
        <f t="shared" si="51"/>
        <v/>
      </c>
      <c r="DW50" s="108" t="str">
        <f t="shared" ref="DW50:DW55" si="97">IF(DV50="","",VLOOKUP(DV50,grad04,5,TRUE))</f>
        <v/>
      </c>
      <c r="DX50" s="24" t="str">
        <f t="shared" si="52"/>
        <v/>
      </c>
      <c r="DY50" s="108" t="str">
        <f t="shared" ref="DY50:DY55" si="98">IF(DX50="","",VLOOKUP(DX50,grad04,5,TRUE))</f>
        <v/>
      </c>
      <c r="DZ50" s="24" t="str">
        <f t="shared" si="53"/>
        <v/>
      </c>
      <c r="EA50" s="108" t="str">
        <f t="shared" ref="EA50:EA55" si="99">IF(DZ50="","",VLOOKUP(DZ50,grad04,5,TRUE))</f>
        <v/>
      </c>
      <c r="EB50" s="24" t="str">
        <f t="shared" si="54"/>
        <v/>
      </c>
      <c r="EC50" s="108" t="str">
        <f t="shared" ref="EC50:EC55" si="100">IF(EB50="","",VLOOKUP(EB50,grad04,5,TRUE))</f>
        <v/>
      </c>
      <c r="ED50" s="74" t="str">
        <f t="shared" ref="ED50:ED55" si="101">IF(SUM(DT50,DV50,DX50,DZ50,EB50),ROUND(SUM(DT50,DV50,DX50,DZ50,EB50)/$ED$5,0),"")</f>
        <v/>
      </c>
      <c r="EE50" s="108" t="str">
        <f t="shared" ref="EE50:EE55" si="102">EO50</f>
        <v/>
      </c>
      <c r="EF50" s="108" t="str">
        <f t="shared" ref="EF50:EF55" si="103">IF(EE50="","",IF(EE50=0,"ปรับปรุง",IF(EE50=1,"พอใช้",IF(EE50=2,"ดี","ดีเยี่ยม"))))</f>
        <v/>
      </c>
      <c r="EG50" s="72"/>
      <c r="EJ50" s="51" t="str">
        <f t="shared" ref="EJ50:EJ55" si="104">DU50</f>
        <v/>
      </c>
      <c r="EK50" s="51" t="str">
        <f t="shared" ref="EK50:EK55" si="105">DW50</f>
        <v/>
      </c>
      <c r="EL50" s="51" t="str">
        <f t="shared" ref="EL50:EL55" si="106">DY50</f>
        <v/>
      </c>
      <c r="EM50" s="51" t="str">
        <f t="shared" ref="EM50:EM55" si="107">EA50</f>
        <v/>
      </c>
      <c r="EN50" s="51" t="str">
        <f t="shared" ref="EN50:EN55" si="108">EC50</f>
        <v/>
      </c>
      <c r="EO50" s="51" t="str">
        <f>'07-2'!F50</f>
        <v/>
      </c>
    </row>
    <row r="51" spans="1:145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70" t="str">
        <f>IF(คะแนนสมรรถนะ!E52="","",คะแนนสมรรถนะ!E52)</f>
        <v/>
      </c>
      <c r="E51" s="70" t="str">
        <f>IF(คะแนนสมรรถนะ!F52="","",คะแนนสมรรถนะ!F52)</f>
        <v/>
      </c>
      <c r="F51" s="70" t="str">
        <f>IF(คะแนนสมรรถนะ!G52="","",คะแนนสมรรถนะ!G52)</f>
        <v/>
      </c>
      <c r="G51" s="70" t="str">
        <f>IF(คะแนนสมรรถนะ!H52="","",คะแนนสมรรถนะ!H52)</f>
        <v/>
      </c>
      <c r="H51" s="70" t="str">
        <f>IF(คะแนนสมรรถนะ!I52="","",คะแนนสมรรถนะ!I52)</f>
        <v/>
      </c>
      <c r="I51" s="74" t="str">
        <f t="shared" si="63"/>
        <v/>
      </c>
      <c r="J51" s="108" t="str">
        <f t="shared" si="64"/>
        <v/>
      </c>
      <c r="K51" s="108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4" t="str">
        <f t="shared" si="66"/>
        <v/>
      </c>
      <c r="R51" s="108" t="str">
        <f t="shared" si="67"/>
        <v/>
      </c>
      <c r="S51" s="108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4" t="str">
        <f t="shared" si="69"/>
        <v/>
      </c>
      <c r="Z51" s="108" t="str">
        <f t="shared" si="70"/>
        <v/>
      </c>
      <c r="AA51" s="108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4" t="str">
        <f t="shared" si="72"/>
        <v/>
      </c>
      <c r="AH51" s="108" t="str">
        <f t="shared" si="73"/>
        <v/>
      </c>
      <c r="AI51" s="108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4" t="str">
        <f t="shared" si="75"/>
        <v/>
      </c>
      <c r="AP51" s="108" t="str">
        <f t="shared" si="76"/>
        <v/>
      </c>
      <c r="AQ51" s="108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4" t="str">
        <f t="shared" si="78"/>
        <v/>
      </c>
      <c r="AX51" s="108" t="str">
        <f t="shared" si="79"/>
        <v/>
      </c>
      <c r="AY51" s="108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4" t="str">
        <f t="shared" si="81"/>
        <v/>
      </c>
      <c r="BF51" s="108" t="str">
        <f t="shared" si="82"/>
        <v/>
      </c>
      <c r="BG51" s="108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4" t="str">
        <f t="shared" si="84"/>
        <v/>
      </c>
      <c r="BN51" s="108" t="str">
        <f t="shared" si="85"/>
        <v/>
      </c>
      <c r="BO51" s="108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4" t="str">
        <f t="shared" si="87"/>
        <v/>
      </c>
      <c r="BV51" s="108" t="str">
        <f t="shared" si="88"/>
        <v/>
      </c>
      <c r="BW51" s="108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4" t="str">
        <f t="shared" si="90"/>
        <v/>
      </c>
      <c r="CD51" s="108" t="str">
        <f t="shared" si="91"/>
        <v/>
      </c>
      <c r="CE51" s="108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4" t="str">
        <f t="shared" si="46"/>
        <v/>
      </c>
      <c r="CL51" s="108" t="str">
        <f t="shared" si="29"/>
        <v/>
      </c>
      <c r="CM51" s="108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4" t="str">
        <f t="shared" si="47"/>
        <v/>
      </c>
      <c r="CT51" s="108" t="str">
        <f t="shared" si="31"/>
        <v/>
      </c>
      <c r="CU51" s="108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4" t="str">
        <f t="shared" si="48"/>
        <v/>
      </c>
      <c r="DB51" s="108" t="str">
        <f t="shared" si="33"/>
        <v/>
      </c>
      <c r="DC51" s="108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4" t="str">
        <f t="shared" si="49"/>
        <v/>
      </c>
      <c r="DJ51" s="108" t="str">
        <f t="shared" si="35"/>
        <v/>
      </c>
      <c r="DK51" s="108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4" t="str">
        <f t="shared" si="93"/>
        <v/>
      </c>
      <c r="DR51" s="108" t="str">
        <f t="shared" si="94"/>
        <v/>
      </c>
      <c r="DS51" s="108" t="str">
        <f t="shared" si="95"/>
        <v/>
      </c>
      <c r="DT51" s="24" t="str">
        <f t="shared" si="50"/>
        <v/>
      </c>
      <c r="DU51" s="108" t="str">
        <f t="shared" si="96"/>
        <v/>
      </c>
      <c r="DV51" s="24" t="str">
        <f t="shared" si="51"/>
        <v/>
      </c>
      <c r="DW51" s="108" t="str">
        <f t="shared" si="97"/>
        <v/>
      </c>
      <c r="DX51" s="24" t="str">
        <f t="shared" si="52"/>
        <v/>
      </c>
      <c r="DY51" s="108" t="str">
        <f t="shared" si="98"/>
        <v/>
      </c>
      <c r="DZ51" s="24" t="str">
        <f t="shared" si="53"/>
        <v/>
      </c>
      <c r="EA51" s="108" t="str">
        <f t="shared" si="99"/>
        <v/>
      </c>
      <c r="EB51" s="24" t="str">
        <f t="shared" si="54"/>
        <v/>
      </c>
      <c r="EC51" s="108" t="str">
        <f t="shared" si="100"/>
        <v/>
      </c>
      <c r="ED51" s="74" t="str">
        <f t="shared" si="101"/>
        <v/>
      </c>
      <c r="EE51" s="108" t="str">
        <f t="shared" si="102"/>
        <v/>
      </c>
      <c r="EF51" s="108" t="str">
        <f t="shared" si="103"/>
        <v/>
      </c>
      <c r="EG51" s="72"/>
      <c r="EJ51" s="51" t="str">
        <f t="shared" si="104"/>
        <v/>
      </c>
      <c r="EK51" s="51" t="str">
        <f t="shared" si="105"/>
        <v/>
      </c>
      <c r="EL51" s="51" t="str">
        <f t="shared" si="106"/>
        <v/>
      </c>
      <c r="EM51" s="51" t="str">
        <f t="shared" si="107"/>
        <v/>
      </c>
      <c r="EN51" s="51" t="str">
        <f t="shared" si="108"/>
        <v/>
      </c>
      <c r="EO51" s="51" t="str">
        <f>'07-2'!F51</f>
        <v/>
      </c>
    </row>
    <row r="52" spans="1:145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70" t="str">
        <f>IF(คะแนนสมรรถนะ!E53="","",คะแนนสมรรถนะ!E53)</f>
        <v/>
      </c>
      <c r="E52" s="70" t="str">
        <f>IF(คะแนนสมรรถนะ!F53="","",คะแนนสมรรถนะ!F53)</f>
        <v/>
      </c>
      <c r="F52" s="70" t="str">
        <f>IF(คะแนนสมรรถนะ!G53="","",คะแนนสมรรถนะ!G53)</f>
        <v/>
      </c>
      <c r="G52" s="70" t="str">
        <f>IF(คะแนนสมรรถนะ!H53="","",คะแนนสมรรถนะ!H53)</f>
        <v/>
      </c>
      <c r="H52" s="70" t="str">
        <f>IF(คะแนนสมรรถนะ!I53="","",คะแนนสมรรถนะ!I53)</f>
        <v/>
      </c>
      <c r="I52" s="74" t="str">
        <f t="shared" si="63"/>
        <v/>
      </c>
      <c r="J52" s="108" t="str">
        <f t="shared" si="64"/>
        <v/>
      </c>
      <c r="K52" s="108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4" t="str">
        <f t="shared" si="66"/>
        <v/>
      </c>
      <c r="R52" s="108" t="str">
        <f t="shared" si="67"/>
        <v/>
      </c>
      <c r="S52" s="108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4" t="str">
        <f t="shared" si="69"/>
        <v/>
      </c>
      <c r="Z52" s="108" t="str">
        <f t="shared" si="70"/>
        <v/>
      </c>
      <c r="AA52" s="108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4" t="str">
        <f t="shared" si="72"/>
        <v/>
      </c>
      <c r="AH52" s="108" t="str">
        <f t="shared" si="73"/>
        <v/>
      </c>
      <c r="AI52" s="108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4" t="str">
        <f t="shared" si="75"/>
        <v/>
      </c>
      <c r="AP52" s="108" t="str">
        <f t="shared" si="76"/>
        <v/>
      </c>
      <c r="AQ52" s="108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4" t="str">
        <f t="shared" si="78"/>
        <v/>
      </c>
      <c r="AX52" s="108" t="str">
        <f t="shared" si="79"/>
        <v/>
      </c>
      <c r="AY52" s="108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4" t="str">
        <f t="shared" si="81"/>
        <v/>
      </c>
      <c r="BF52" s="108" t="str">
        <f t="shared" si="82"/>
        <v/>
      </c>
      <c r="BG52" s="108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4" t="str">
        <f t="shared" si="84"/>
        <v/>
      </c>
      <c r="BN52" s="108" t="str">
        <f t="shared" si="85"/>
        <v/>
      </c>
      <c r="BO52" s="108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4" t="str">
        <f t="shared" si="87"/>
        <v/>
      </c>
      <c r="BV52" s="108" t="str">
        <f t="shared" si="88"/>
        <v/>
      </c>
      <c r="BW52" s="108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4" t="str">
        <f t="shared" si="90"/>
        <v/>
      </c>
      <c r="CD52" s="108" t="str">
        <f t="shared" si="91"/>
        <v/>
      </c>
      <c r="CE52" s="108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4" t="str">
        <f t="shared" si="46"/>
        <v/>
      </c>
      <c r="CL52" s="108" t="str">
        <f t="shared" si="29"/>
        <v/>
      </c>
      <c r="CM52" s="108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4" t="str">
        <f t="shared" si="47"/>
        <v/>
      </c>
      <c r="CT52" s="108" t="str">
        <f t="shared" si="31"/>
        <v/>
      </c>
      <c r="CU52" s="108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4" t="str">
        <f t="shared" si="48"/>
        <v/>
      </c>
      <c r="DB52" s="108" t="str">
        <f t="shared" si="33"/>
        <v/>
      </c>
      <c r="DC52" s="108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4" t="str">
        <f t="shared" si="49"/>
        <v/>
      </c>
      <c r="DJ52" s="108" t="str">
        <f t="shared" si="35"/>
        <v/>
      </c>
      <c r="DK52" s="108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4" t="str">
        <f t="shared" si="93"/>
        <v/>
      </c>
      <c r="DR52" s="108" t="str">
        <f t="shared" si="94"/>
        <v/>
      </c>
      <c r="DS52" s="108" t="str">
        <f t="shared" si="95"/>
        <v/>
      </c>
      <c r="DT52" s="24" t="str">
        <f t="shared" si="50"/>
        <v/>
      </c>
      <c r="DU52" s="108" t="str">
        <f t="shared" si="96"/>
        <v/>
      </c>
      <c r="DV52" s="24" t="str">
        <f t="shared" si="51"/>
        <v/>
      </c>
      <c r="DW52" s="108" t="str">
        <f t="shared" si="97"/>
        <v/>
      </c>
      <c r="DX52" s="24" t="str">
        <f t="shared" si="52"/>
        <v/>
      </c>
      <c r="DY52" s="108" t="str">
        <f t="shared" si="98"/>
        <v/>
      </c>
      <c r="DZ52" s="24" t="str">
        <f t="shared" si="53"/>
        <v/>
      </c>
      <c r="EA52" s="108" t="str">
        <f t="shared" si="99"/>
        <v/>
      </c>
      <c r="EB52" s="24" t="str">
        <f t="shared" si="54"/>
        <v/>
      </c>
      <c r="EC52" s="108" t="str">
        <f t="shared" si="100"/>
        <v/>
      </c>
      <c r="ED52" s="74" t="str">
        <f t="shared" si="101"/>
        <v/>
      </c>
      <c r="EE52" s="108" t="str">
        <f t="shared" si="102"/>
        <v/>
      </c>
      <c r="EF52" s="108" t="str">
        <f t="shared" si="103"/>
        <v/>
      </c>
      <c r="EG52" s="72"/>
      <c r="EJ52" s="51" t="str">
        <f t="shared" si="104"/>
        <v/>
      </c>
      <c r="EK52" s="51" t="str">
        <f t="shared" si="105"/>
        <v/>
      </c>
      <c r="EL52" s="51" t="str">
        <f t="shared" si="106"/>
        <v/>
      </c>
      <c r="EM52" s="51" t="str">
        <f t="shared" si="107"/>
        <v/>
      </c>
      <c r="EN52" s="51" t="str">
        <f t="shared" si="108"/>
        <v/>
      </c>
      <c r="EO52" s="51" t="str">
        <f>'07-2'!F52</f>
        <v/>
      </c>
    </row>
    <row r="53" spans="1:145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70" t="str">
        <f>IF(คะแนนสมรรถนะ!E54="","",คะแนนสมรรถนะ!E54)</f>
        <v/>
      </c>
      <c r="E53" s="70" t="str">
        <f>IF(คะแนนสมรรถนะ!F54="","",คะแนนสมรรถนะ!F54)</f>
        <v/>
      </c>
      <c r="F53" s="70" t="str">
        <f>IF(คะแนนสมรรถนะ!G54="","",คะแนนสมรรถนะ!G54)</f>
        <v/>
      </c>
      <c r="G53" s="70" t="str">
        <f>IF(คะแนนสมรรถนะ!H54="","",คะแนนสมรรถนะ!H54)</f>
        <v/>
      </c>
      <c r="H53" s="70" t="str">
        <f>IF(คะแนนสมรรถนะ!I54="","",คะแนนสมรรถนะ!I54)</f>
        <v/>
      </c>
      <c r="I53" s="74" t="str">
        <f t="shared" si="63"/>
        <v/>
      </c>
      <c r="J53" s="108" t="str">
        <f t="shared" si="64"/>
        <v/>
      </c>
      <c r="K53" s="108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4" t="str">
        <f t="shared" si="66"/>
        <v/>
      </c>
      <c r="R53" s="108" t="str">
        <f t="shared" si="67"/>
        <v/>
      </c>
      <c r="S53" s="108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4" t="str">
        <f t="shared" si="69"/>
        <v/>
      </c>
      <c r="Z53" s="108" t="str">
        <f t="shared" si="70"/>
        <v/>
      </c>
      <c r="AA53" s="108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4" t="str">
        <f t="shared" si="72"/>
        <v/>
      </c>
      <c r="AH53" s="108" t="str">
        <f t="shared" si="73"/>
        <v/>
      </c>
      <c r="AI53" s="108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4" t="str">
        <f t="shared" si="75"/>
        <v/>
      </c>
      <c r="AP53" s="108" t="str">
        <f t="shared" si="76"/>
        <v/>
      </c>
      <c r="AQ53" s="108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4" t="str">
        <f t="shared" si="78"/>
        <v/>
      </c>
      <c r="AX53" s="108" t="str">
        <f t="shared" si="79"/>
        <v/>
      </c>
      <c r="AY53" s="108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4" t="str">
        <f t="shared" si="81"/>
        <v/>
      </c>
      <c r="BF53" s="108" t="str">
        <f t="shared" si="82"/>
        <v/>
      </c>
      <c r="BG53" s="108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4" t="str">
        <f t="shared" si="84"/>
        <v/>
      </c>
      <c r="BN53" s="108" t="str">
        <f t="shared" si="85"/>
        <v/>
      </c>
      <c r="BO53" s="108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4" t="str">
        <f t="shared" si="87"/>
        <v/>
      </c>
      <c r="BV53" s="108" t="str">
        <f t="shared" si="88"/>
        <v/>
      </c>
      <c r="BW53" s="108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4" t="str">
        <f t="shared" si="90"/>
        <v/>
      </c>
      <c r="CD53" s="108" t="str">
        <f t="shared" si="91"/>
        <v/>
      </c>
      <c r="CE53" s="108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4" t="str">
        <f t="shared" si="46"/>
        <v/>
      </c>
      <c r="CL53" s="108" t="str">
        <f t="shared" si="29"/>
        <v/>
      </c>
      <c r="CM53" s="108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4" t="str">
        <f t="shared" si="47"/>
        <v/>
      </c>
      <c r="CT53" s="108" t="str">
        <f t="shared" si="31"/>
        <v/>
      </c>
      <c r="CU53" s="108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4" t="str">
        <f t="shared" si="48"/>
        <v/>
      </c>
      <c r="DB53" s="108" t="str">
        <f t="shared" si="33"/>
        <v/>
      </c>
      <c r="DC53" s="108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4" t="str">
        <f t="shared" si="49"/>
        <v/>
      </c>
      <c r="DJ53" s="108" t="str">
        <f t="shared" si="35"/>
        <v/>
      </c>
      <c r="DK53" s="108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4" t="str">
        <f t="shared" si="93"/>
        <v/>
      </c>
      <c r="DR53" s="108" t="str">
        <f t="shared" si="94"/>
        <v/>
      </c>
      <c r="DS53" s="108" t="str">
        <f t="shared" si="95"/>
        <v/>
      </c>
      <c r="DT53" s="24" t="str">
        <f t="shared" si="50"/>
        <v/>
      </c>
      <c r="DU53" s="108" t="str">
        <f t="shared" si="96"/>
        <v/>
      </c>
      <c r="DV53" s="24" t="str">
        <f t="shared" si="51"/>
        <v/>
      </c>
      <c r="DW53" s="108" t="str">
        <f t="shared" si="97"/>
        <v/>
      </c>
      <c r="DX53" s="24" t="str">
        <f t="shared" si="52"/>
        <v/>
      </c>
      <c r="DY53" s="108" t="str">
        <f t="shared" si="98"/>
        <v/>
      </c>
      <c r="DZ53" s="24" t="str">
        <f t="shared" si="53"/>
        <v/>
      </c>
      <c r="EA53" s="108" t="str">
        <f t="shared" si="99"/>
        <v/>
      </c>
      <c r="EB53" s="24" t="str">
        <f t="shared" si="54"/>
        <v/>
      </c>
      <c r="EC53" s="108" t="str">
        <f t="shared" si="100"/>
        <v/>
      </c>
      <c r="ED53" s="74" t="str">
        <f t="shared" si="101"/>
        <v/>
      </c>
      <c r="EE53" s="108" t="str">
        <f t="shared" si="102"/>
        <v/>
      </c>
      <c r="EF53" s="108" t="str">
        <f t="shared" si="103"/>
        <v/>
      </c>
      <c r="EG53" s="72"/>
      <c r="EJ53" s="51" t="str">
        <f t="shared" si="104"/>
        <v/>
      </c>
      <c r="EK53" s="51" t="str">
        <f t="shared" si="105"/>
        <v/>
      </c>
      <c r="EL53" s="51" t="str">
        <f t="shared" si="106"/>
        <v/>
      </c>
      <c r="EM53" s="51" t="str">
        <f t="shared" si="107"/>
        <v/>
      </c>
      <c r="EN53" s="51" t="str">
        <f t="shared" si="108"/>
        <v/>
      </c>
      <c r="EO53" s="51" t="str">
        <f>'07-2'!F53</f>
        <v/>
      </c>
    </row>
    <row r="54" spans="1:145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70" t="str">
        <f>IF(คะแนนสมรรถนะ!E55="","",คะแนนสมรรถนะ!E55)</f>
        <v/>
      </c>
      <c r="E54" s="70" t="str">
        <f>IF(คะแนนสมรรถนะ!F55="","",คะแนนสมรรถนะ!F55)</f>
        <v/>
      </c>
      <c r="F54" s="70" t="str">
        <f>IF(คะแนนสมรรถนะ!G55="","",คะแนนสมรรถนะ!G55)</f>
        <v/>
      </c>
      <c r="G54" s="70" t="str">
        <f>IF(คะแนนสมรรถนะ!H55="","",คะแนนสมรรถนะ!H55)</f>
        <v/>
      </c>
      <c r="H54" s="70" t="str">
        <f>IF(คะแนนสมรรถนะ!I55="","",คะแนนสมรรถนะ!I55)</f>
        <v/>
      </c>
      <c r="I54" s="74" t="str">
        <f t="shared" si="63"/>
        <v/>
      </c>
      <c r="J54" s="108" t="str">
        <f t="shared" si="64"/>
        <v/>
      </c>
      <c r="K54" s="108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4" t="str">
        <f t="shared" si="66"/>
        <v/>
      </c>
      <c r="R54" s="108" t="str">
        <f t="shared" si="67"/>
        <v/>
      </c>
      <c r="S54" s="108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4" t="str">
        <f t="shared" si="69"/>
        <v/>
      </c>
      <c r="Z54" s="108" t="str">
        <f t="shared" si="70"/>
        <v/>
      </c>
      <c r="AA54" s="108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4" t="str">
        <f t="shared" si="72"/>
        <v/>
      </c>
      <c r="AH54" s="108" t="str">
        <f t="shared" si="73"/>
        <v/>
      </c>
      <c r="AI54" s="108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4" t="str">
        <f t="shared" si="75"/>
        <v/>
      </c>
      <c r="AP54" s="108" t="str">
        <f t="shared" si="76"/>
        <v/>
      </c>
      <c r="AQ54" s="108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4" t="str">
        <f t="shared" si="78"/>
        <v/>
      </c>
      <c r="AX54" s="108" t="str">
        <f t="shared" si="79"/>
        <v/>
      </c>
      <c r="AY54" s="108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4" t="str">
        <f t="shared" si="81"/>
        <v/>
      </c>
      <c r="BF54" s="108" t="str">
        <f t="shared" si="82"/>
        <v/>
      </c>
      <c r="BG54" s="108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4" t="str">
        <f t="shared" si="84"/>
        <v/>
      </c>
      <c r="BN54" s="108" t="str">
        <f t="shared" si="85"/>
        <v/>
      </c>
      <c r="BO54" s="108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4" t="str">
        <f t="shared" si="87"/>
        <v/>
      </c>
      <c r="BV54" s="108" t="str">
        <f t="shared" si="88"/>
        <v/>
      </c>
      <c r="BW54" s="108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4" t="str">
        <f t="shared" si="90"/>
        <v/>
      </c>
      <c r="CD54" s="108" t="str">
        <f t="shared" si="91"/>
        <v/>
      </c>
      <c r="CE54" s="108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4" t="str">
        <f t="shared" si="46"/>
        <v/>
      </c>
      <c r="CL54" s="108" t="str">
        <f t="shared" si="29"/>
        <v/>
      </c>
      <c r="CM54" s="108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4" t="str">
        <f t="shared" si="47"/>
        <v/>
      </c>
      <c r="CT54" s="108" t="str">
        <f t="shared" si="31"/>
        <v/>
      </c>
      <c r="CU54" s="108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4" t="str">
        <f t="shared" si="48"/>
        <v/>
      </c>
      <c r="DB54" s="108" t="str">
        <f t="shared" si="33"/>
        <v/>
      </c>
      <c r="DC54" s="108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4" t="str">
        <f t="shared" si="49"/>
        <v/>
      </c>
      <c r="DJ54" s="108" t="str">
        <f t="shared" si="35"/>
        <v/>
      </c>
      <c r="DK54" s="108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4" t="str">
        <f t="shared" si="93"/>
        <v/>
      </c>
      <c r="DR54" s="108" t="str">
        <f t="shared" si="94"/>
        <v/>
      </c>
      <c r="DS54" s="108" t="str">
        <f t="shared" si="95"/>
        <v/>
      </c>
      <c r="DT54" s="24" t="str">
        <f t="shared" si="50"/>
        <v/>
      </c>
      <c r="DU54" s="108" t="str">
        <f t="shared" si="96"/>
        <v/>
      </c>
      <c r="DV54" s="24" t="str">
        <f t="shared" si="51"/>
        <v/>
      </c>
      <c r="DW54" s="108" t="str">
        <f t="shared" si="97"/>
        <v/>
      </c>
      <c r="DX54" s="24" t="str">
        <f t="shared" si="52"/>
        <v/>
      </c>
      <c r="DY54" s="108" t="str">
        <f t="shared" si="98"/>
        <v/>
      </c>
      <c r="DZ54" s="24" t="str">
        <f t="shared" si="53"/>
        <v/>
      </c>
      <c r="EA54" s="108" t="str">
        <f t="shared" si="99"/>
        <v/>
      </c>
      <c r="EB54" s="24" t="str">
        <f t="shared" si="54"/>
        <v/>
      </c>
      <c r="EC54" s="108" t="str">
        <f t="shared" si="100"/>
        <v/>
      </c>
      <c r="ED54" s="74" t="str">
        <f t="shared" si="101"/>
        <v/>
      </c>
      <c r="EE54" s="108" t="str">
        <f t="shared" si="102"/>
        <v/>
      </c>
      <c r="EF54" s="108" t="str">
        <f t="shared" si="103"/>
        <v/>
      </c>
      <c r="EG54" s="72"/>
      <c r="EJ54" s="51" t="str">
        <f t="shared" si="104"/>
        <v/>
      </c>
      <c r="EK54" s="51" t="str">
        <f t="shared" si="105"/>
        <v/>
      </c>
      <c r="EL54" s="51" t="str">
        <f t="shared" si="106"/>
        <v/>
      </c>
      <c r="EM54" s="51" t="str">
        <f t="shared" si="107"/>
        <v/>
      </c>
      <c r="EN54" s="51" t="str">
        <f t="shared" si="108"/>
        <v/>
      </c>
      <c r="EO54" s="51" t="str">
        <f>'07-2'!F54</f>
        <v/>
      </c>
    </row>
    <row r="55" spans="1:145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70" t="str">
        <f>IF(คะแนนสมรรถนะ!E56="","",คะแนนสมรรถนะ!E56)</f>
        <v/>
      </c>
      <c r="E55" s="70" t="str">
        <f>IF(คะแนนสมรรถนะ!F56="","",คะแนนสมรรถนะ!F56)</f>
        <v/>
      </c>
      <c r="F55" s="70" t="str">
        <f>IF(คะแนนสมรรถนะ!G56="","",คะแนนสมรรถนะ!G56)</f>
        <v/>
      </c>
      <c r="G55" s="70" t="str">
        <f>IF(คะแนนสมรรถนะ!H56="","",คะแนนสมรรถนะ!H56)</f>
        <v/>
      </c>
      <c r="H55" s="70" t="str">
        <f>IF(คะแนนสมรรถนะ!I56="","",คะแนนสมรรถนะ!I56)</f>
        <v/>
      </c>
      <c r="I55" s="74" t="str">
        <f t="shared" si="63"/>
        <v/>
      </c>
      <c r="J55" s="108" t="str">
        <f t="shared" si="64"/>
        <v/>
      </c>
      <c r="K55" s="108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4" t="str">
        <f t="shared" si="66"/>
        <v/>
      </c>
      <c r="R55" s="108" t="str">
        <f t="shared" si="67"/>
        <v/>
      </c>
      <c r="S55" s="108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4" t="str">
        <f t="shared" si="69"/>
        <v/>
      </c>
      <c r="Z55" s="108" t="str">
        <f t="shared" si="70"/>
        <v/>
      </c>
      <c r="AA55" s="108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4" t="str">
        <f t="shared" si="72"/>
        <v/>
      </c>
      <c r="AH55" s="108" t="str">
        <f t="shared" si="73"/>
        <v/>
      </c>
      <c r="AI55" s="108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4" t="str">
        <f t="shared" si="75"/>
        <v/>
      </c>
      <c r="AP55" s="108" t="str">
        <f t="shared" si="76"/>
        <v/>
      </c>
      <c r="AQ55" s="108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4" t="str">
        <f t="shared" si="78"/>
        <v/>
      </c>
      <c r="AX55" s="108" t="str">
        <f t="shared" si="79"/>
        <v/>
      </c>
      <c r="AY55" s="108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4" t="str">
        <f t="shared" si="81"/>
        <v/>
      </c>
      <c r="BF55" s="108" t="str">
        <f t="shared" si="82"/>
        <v/>
      </c>
      <c r="BG55" s="108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4" t="str">
        <f t="shared" si="84"/>
        <v/>
      </c>
      <c r="BN55" s="108" t="str">
        <f t="shared" si="85"/>
        <v/>
      </c>
      <c r="BO55" s="108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4" t="str">
        <f t="shared" si="87"/>
        <v/>
      </c>
      <c r="BV55" s="108" t="str">
        <f t="shared" si="88"/>
        <v/>
      </c>
      <c r="BW55" s="108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4" t="str">
        <f t="shared" si="90"/>
        <v/>
      </c>
      <c r="CD55" s="108" t="str">
        <f t="shared" si="91"/>
        <v/>
      </c>
      <c r="CE55" s="108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4" t="str">
        <f t="shared" si="46"/>
        <v/>
      </c>
      <c r="CL55" s="108" t="str">
        <f t="shared" si="29"/>
        <v/>
      </c>
      <c r="CM55" s="108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4" t="str">
        <f t="shared" si="47"/>
        <v/>
      </c>
      <c r="CT55" s="108" t="str">
        <f t="shared" si="31"/>
        <v/>
      </c>
      <c r="CU55" s="108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4" t="str">
        <f t="shared" si="48"/>
        <v/>
      </c>
      <c r="DB55" s="108" t="str">
        <f t="shared" si="33"/>
        <v/>
      </c>
      <c r="DC55" s="108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4" t="str">
        <f t="shared" si="49"/>
        <v/>
      </c>
      <c r="DJ55" s="108" t="str">
        <f t="shared" si="35"/>
        <v/>
      </c>
      <c r="DK55" s="108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4" t="str">
        <f t="shared" si="93"/>
        <v/>
      </c>
      <c r="DR55" s="108" t="str">
        <f t="shared" si="94"/>
        <v/>
      </c>
      <c r="DS55" s="108" t="str">
        <f t="shared" si="95"/>
        <v/>
      </c>
      <c r="DT55" s="24" t="str">
        <f t="shared" si="50"/>
        <v/>
      </c>
      <c r="DU55" s="108" t="str">
        <f t="shared" si="96"/>
        <v/>
      </c>
      <c r="DV55" s="24" t="str">
        <f t="shared" si="51"/>
        <v/>
      </c>
      <c r="DW55" s="108" t="str">
        <f t="shared" si="97"/>
        <v/>
      </c>
      <c r="DX55" s="24" t="str">
        <f t="shared" si="52"/>
        <v/>
      </c>
      <c r="DY55" s="108" t="str">
        <f t="shared" si="98"/>
        <v/>
      </c>
      <c r="DZ55" s="24" t="str">
        <f t="shared" si="53"/>
        <v/>
      </c>
      <c r="EA55" s="108" t="str">
        <f t="shared" si="99"/>
        <v/>
      </c>
      <c r="EB55" s="24" t="str">
        <f t="shared" si="54"/>
        <v/>
      </c>
      <c r="EC55" s="108" t="str">
        <f t="shared" si="100"/>
        <v/>
      </c>
      <c r="ED55" s="74" t="str">
        <f t="shared" si="101"/>
        <v/>
      </c>
      <c r="EE55" s="108" t="str">
        <f t="shared" si="102"/>
        <v/>
      </c>
      <c r="EF55" s="108" t="str">
        <f t="shared" si="103"/>
        <v/>
      </c>
      <c r="EG55" s="72"/>
      <c r="EJ55" s="51" t="str">
        <f t="shared" si="104"/>
        <v/>
      </c>
      <c r="EK55" s="51" t="str">
        <f t="shared" si="105"/>
        <v/>
      </c>
      <c r="EL55" s="51" t="str">
        <f t="shared" si="106"/>
        <v/>
      </c>
      <c r="EM55" s="51" t="str">
        <f t="shared" si="107"/>
        <v/>
      </c>
      <c r="EN55" s="51" t="str">
        <f t="shared" si="108"/>
        <v/>
      </c>
      <c r="EO55" s="51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6" t="s">
        <v>64</v>
      </c>
      <c r="EJ56" s="436">
        <v>1</v>
      </c>
      <c r="EK56" s="436">
        <v>2</v>
      </c>
      <c r="EL56" s="436">
        <v>3</v>
      </c>
      <c r="EM56" s="436">
        <v>4</v>
      </c>
      <c r="EN56" s="436">
        <v>5</v>
      </c>
      <c r="EO56" s="436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5">
        <v>0</v>
      </c>
      <c r="EJ57" s="266">
        <f t="shared" ref="EJ57:EO57" si="109">COUNTIF(EJ6:EJ55,"0")</f>
        <v>0</v>
      </c>
      <c r="EK57" s="266">
        <f t="shared" si="109"/>
        <v>0</v>
      </c>
      <c r="EL57" s="266">
        <f t="shared" si="109"/>
        <v>0</v>
      </c>
      <c r="EM57" s="266">
        <f t="shared" si="109"/>
        <v>0</v>
      </c>
      <c r="EN57" s="266">
        <f t="shared" si="109"/>
        <v>0</v>
      </c>
      <c r="EO57" s="266">
        <f t="shared" si="109"/>
        <v>0</v>
      </c>
    </row>
    <row r="58" spans="1:145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I58" s="435">
        <v>1</v>
      </c>
      <c r="EJ58" s="266">
        <f t="shared" ref="EJ58:EO58" si="110">COUNTIF(EJ6:EJ55,"1")</f>
        <v>0</v>
      </c>
      <c r="EK58" s="266">
        <f t="shared" si="110"/>
        <v>0</v>
      </c>
      <c r="EL58" s="266">
        <f t="shared" si="110"/>
        <v>0</v>
      </c>
      <c r="EM58" s="266">
        <f t="shared" si="110"/>
        <v>0</v>
      </c>
      <c r="EN58" s="266">
        <f t="shared" si="110"/>
        <v>0</v>
      </c>
      <c r="EO58" s="266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5">
        <v>2</v>
      </c>
      <c r="EJ59" s="266">
        <f t="shared" ref="EJ59:EO59" si="111">COUNTIF(EJ6:EJ55,"2")</f>
        <v>0</v>
      </c>
      <c r="EK59" s="266">
        <f t="shared" si="111"/>
        <v>0</v>
      </c>
      <c r="EL59" s="266">
        <f t="shared" si="111"/>
        <v>0</v>
      </c>
      <c r="EM59" s="266">
        <f t="shared" si="111"/>
        <v>0</v>
      </c>
      <c r="EN59" s="266">
        <f t="shared" si="111"/>
        <v>0</v>
      </c>
      <c r="EO59" s="266">
        <f t="shared" si="111"/>
        <v>0</v>
      </c>
    </row>
    <row r="60" spans="1:145">
      <c r="EI60" s="435">
        <v>3</v>
      </c>
      <c r="EJ60" s="266">
        <f t="shared" ref="EJ60:EO60" si="112">COUNTIF(EJ6:EJ55,"3")</f>
        <v>0</v>
      </c>
      <c r="EK60" s="266">
        <f t="shared" si="112"/>
        <v>0</v>
      </c>
      <c r="EL60" s="266">
        <f t="shared" si="112"/>
        <v>0</v>
      </c>
      <c r="EM60" s="266">
        <f t="shared" si="112"/>
        <v>0</v>
      </c>
      <c r="EN60" s="266">
        <f t="shared" si="112"/>
        <v>0</v>
      </c>
      <c r="EO60" s="266">
        <f t="shared" si="112"/>
        <v>0</v>
      </c>
    </row>
  </sheetData>
  <sheetProtection password="CCC5" sheet="1" objects="1" scenarios="1" selectLockedCells="1"/>
  <mergeCells count="51">
    <mergeCell ref="CV3:DC3"/>
    <mergeCell ref="DB4:DB5"/>
    <mergeCell ref="DC4:DC5"/>
    <mergeCell ref="DD3:DK3"/>
    <mergeCell ref="DJ4:DJ5"/>
    <mergeCell ref="DK4:DK5"/>
    <mergeCell ref="CF3:CM3"/>
    <mergeCell ref="CL4:CL5"/>
    <mergeCell ref="CM4:CM5"/>
    <mergeCell ref="CN3:CU3"/>
    <mergeCell ref="CT4:CT5"/>
    <mergeCell ref="CU4:CU5"/>
    <mergeCell ref="CE4:CE5"/>
    <mergeCell ref="DR4:DR5"/>
    <mergeCell ref="DS4:DS5"/>
    <mergeCell ref="EE4:EE5"/>
    <mergeCell ref="EF4:EF5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T3:AA3"/>
    <mergeCell ref="A3:A5"/>
    <mergeCell ref="B3:B5"/>
    <mergeCell ref="C3:C4"/>
    <mergeCell ref="D3:K3"/>
    <mergeCell ref="L3:S3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4" ht="38.25" customHeight="1"/>
    <row r="2" spans="2:14">
      <c r="B2" s="611" t="s">
        <v>110</v>
      </c>
      <c r="C2" s="611"/>
      <c r="D2" s="611"/>
      <c r="E2" s="611"/>
      <c r="F2" s="611"/>
      <c r="G2" s="611"/>
      <c r="H2" s="611"/>
      <c r="I2" s="611"/>
      <c r="J2" s="611"/>
      <c r="L2" s="282"/>
      <c r="N2" s="399"/>
    </row>
    <row r="3" spans="2:14">
      <c r="B3" s="490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90"/>
      <c r="D3" s="490"/>
      <c r="E3" s="490"/>
      <c r="F3" s="490"/>
      <c r="G3" s="490"/>
      <c r="H3" s="490"/>
      <c r="I3" s="490"/>
      <c r="J3" s="490"/>
    </row>
    <row r="4" spans="2:14">
      <c r="B4" s="490" t="str">
        <f>"ระดับชั้น"  &amp;'ข้อมูลพื้นฐาน  '!D10  &amp;"    "  &amp;"ปีการศึกษา   "  &amp;'ข้อมูลพื้นฐาน  '!F9</f>
        <v>ระดับชั้นประถมศึกษาปีที่ 1    ปีการศึกษา   2568</v>
      </c>
      <c r="C4" s="490"/>
      <c r="D4" s="490"/>
      <c r="E4" s="490"/>
      <c r="F4" s="490"/>
      <c r="G4" s="490"/>
      <c r="H4" s="490"/>
      <c r="I4" s="490"/>
      <c r="J4" s="490"/>
    </row>
    <row r="5" spans="2:14">
      <c r="C5" s="49"/>
      <c r="D5" s="49"/>
      <c r="E5" s="49"/>
      <c r="F5" s="49"/>
      <c r="G5" s="49"/>
      <c r="H5" s="49"/>
      <c r="I5" s="49"/>
      <c r="J5" s="49"/>
    </row>
    <row r="6" spans="2:14" ht="27.75" customHeight="1">
      <c r="B6" s="49"/>
      <c r="C6" s="75" t="s">
        <v>0</v>
      </c>
      <c r="D6" s="76" t="str">
        <f>'03'!$C5</f>
        <v>เด็กชายณัฐชนน  รอบรู้</v>
      </c>
      <c r="F6" s="613" t="str">
        <f>"เลขประจำตัว     "&amp;'ข้อมูลนักเรียน  '!B5</f>
        <v>เลขประจำตัว     2375</v>
      </c>
      <c r="G6" s="613"/>
      <c r="H6" s="58" t="s">
        <v>2</v>
      </c>
      <c r="I6" s="76">
        <f>'03'!$A5</f>
        <v>1</v>
      </c>
      <c r="J6" s="77"/>
    </row>
    <row r="7" spans="2:14" ht="69.75" customHeight="1">
      <c r="B7" s="323" t="s">
        <v>346</v>
      </c>
      <c r="C7" s="78" t="s">
        <v>24</v>
      </c>
      <c r="D7" s="79" t="s">
        <v>33</v>
      </c>
      <c r="E7" s="80" t="str">
        <f>IF('ข้อมูลพื้นฐาน  '!E10="ประถมศึกษา","เวลาเรียน/ชั่วโมง","น้ำหนัก/หน่วยการเรียน")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4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IF('ข้อมูลพื้นฐาน  '!E10="ประถมศึกษา",'ข้อมูลพื้นฐาน  '!G13,'ข้อมูลพื้นฐาน  '!F13)</f>
        <v>100</v>
      </c>
      <c r="F8" s="84" t="str">
        <f>IF(H8="","",100)</f>
        <v/>
      </c>
      <c r="G8" s="85" t="str">
        <f>'03'!$D$56</f>
        <v/>
      </c>
      <c r="H8" s="86" t="str">
        <f>'03'!$D5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IF('ร,มส'!E7="","",'ร,มส'!E7)</f>
        <v/>
      </c>
    </row>
    <row r="9" spans="2:14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IF('ข้อมูลพื้นฐาน  '!E10="ประถมศึกษา",'ข้อมูลพื้นฐาน  '!G14,'ข้อมูลพื้นฐาน  '!F14)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</f>
        <v/>
      </c>
      <c r="I9" s="87" t="str">
        <f t="shared" si="0"/>
        <v/>
      </c>
      <c r="J9" s="88"/>
      <c r="M9" s="43" t="str">
        <f>IF('ร,มส'!F7="","",'ร,มส'!F7)</f>
        <v/>
      </c>
    </row>
    <row r="10" spans="2:14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IF('ข้อมูลพื้นฐาน  '!E10="ประถมศึกษา",'ข้อมูลพื้นฐาน  '!G15,'ข้อมูลพื้นฐาน  '!F15)</f>
        <v>52</v>
      </c>
      <c r="F10" s="84" t="str">
        <f t="shared" si="1"/>
        <v/>
      </c>
      <c r="G10" s="85" t="str">
        <f>'03'!$F$56</f>
        <v/>
      </c>
      <c r="H10" s="86" t="str">
        <f>'03'!$F5</f>
        <v/>
      </c>
      <c r="I10" s="87" t="str">
        <f t="shared" si="0"/>
        <v/>
      </c>
      <c r="J10" s="88"/>
      <c r="M10" s="43" t="str">
        <f>IF('ร,มส'!G7="","",'ร,มส'!G7)</f>
        <v/>
      </c>
    </row>
    <row r="11" spans="2:14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IF('ข้อมูลพื้นฐาน  '!E10="ประถมศึกษา",'ข้อมูลพื้นฐาน  '!G16,'ข้อมูลพื้นฐาน  '!F16)</f>
        <v>40</v>
      </c>
      <c r="F11" s="84" t="str">
        <f t="shared" si="1"/>
        <v/>
      </c>
      <c r="G11" s="85" t="str">
        <f>'03'!$G$56</f>
        <v/>
      </c>
      <c r="H11" s="86" t="str">
        <f>'03'!$G5</f>
        <v/>
      </c>
      <c r="I11" s="87" t="str">
        <f t="shared" si="0"/>
        <v/>
      </c>
      <c r="J11" s="88"/>
      <c r="M11" s="43" t="str">
        <f>IF('ร,มส'!H7="","",'ร,มส'!H7)</f>
        <v/>
      </c>
    </row>
    <row r="12" spans="2:14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IF('ข้อมูลพื้นฐาน  '!E10="ประถมศึกษา",'ข้อมูลพื้นฐาน  '!G17,'ข้อมูลพื้นฐาน  '!F17)</f>
        <v>20</v>
      </c>
      <c r="F12" s="84" t="str">
        <f t="shared" si="1"/>
        <v/>
      </c>
      <c r="G12" s="85" t="str">
        <f>'03'!$H$56</f>
        <v/>
      </c>
      <c r="H12" s="86" t="str">
        <f>'03'!$H5</f>
        <v/>
      </c>
      <c r="I12" s="87" t="str">
        <f t="shared" si="0"/>
        <v/>
      </c>
      <c r="J12" s="88"/>
      <c r="M12" s="43" t="str">
        <f>IF('ร,มส'!I7="","",'ร,มส'!I7)</f>
        <v/>
      </c>
    </row>
    <row r="13" spans="2:14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IF('ข้อมูลพื้นฐาน  '!E10="ประถมศึกษา",'ข้อมูลพื้นฐาน  '!G18,'ข้อมูลพื้นฐาน  '!F18)</f>
        <v>20</v>
      </c>
      <c r="F13" s="84" t="str">
        <f t="shared" si="1"/>
        <v/>
      </c>
      <c r="G13" s="85" t="str">
        <f>'03'!$I$56</f>
        <v/>
      </c>
      <c r="H13" s="86" t="str">
        <f>'03'!$I5</f>
        <v/>
      </c>
      <c r="I13" s="87" t="str">
        <f t="shared" si="0"/>
        <v/>
      </c>
      <c r="J13" s="88"/>
      <c r="M13" s="43" t="str">
        <f>IF('ร,มส'!J7="","",'ร,มส'!J7)</f>
        <v/>
      </c>
    </row>
    <row r="14" spans="2:14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IF('ข้อมูลพื้นฐาน  '!E10="ประถมศึกษา",'ข้อมูลพื้นฐาน  '!G19,'ข้อมูลพื้นฐาน  '!F19)</f>
        <v>20</v>
      </c>
      <c r="F14" s="84" t="str">
        <f t="shared" si="1"/>
        <v/>
      </c>
      <c r="G14" s="85" t="str">
        <f>'03'!$J$56</f>
        <v/>
      </c>
      <c r="H14" s="86" t="str">
        <f>'03'!$J5</f>
        <v/>
      </c>
      <c r="I14" s="87" t="str">
        <f t="shared" si="0"/>
        <v/>
      </c>
      <c r="J14" s="88"/>
      <c r="M14" s="43" t="str">
        <f>IF('ร,มส'!K7="","",'ร,มส'!K7)</f>
        <v/>
      </c>
    </row>
    <row r="15" spans="2:14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IF('ข้อมูลพื้นฐาน  '!E10="ประถมศึกษา",'ข้อมูลพื้นฐาน  '!G20,'ข้อมูลพื้นฐาน  '!F20)</f>
        <v>8</v>
      </c>
      <c r="F15" s="84" t="str">
        <f t="shared" si="1"/>
        <v/>
      </c>
      <c r="G15" s="85" t="str">
        <f>'03'!$K$56</f>
        <v/>
      </c>
      <c r="H15" s="86" t="str">
        <f>'03'!$K5</f>
        <v/>
      </c>
      <c r="I15" s="87" t="str">
        <f t="shared" si="0"/>
        <v/>
      </c>
      <c r="J15" s="88"/>
      <c r="M15" s="43" t="str">
        <f>IF('ร,มส'!L7="","",'ร,มส'!L7)</f>
        <v/>
      </c>
    </row>
    <row r="16" spans="2:14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IF('ข้อมูลพื้นฐาน  '!E10="ประถมศึกษา",'ข้อมูลพื้นฐาน  '!G21,'ข้อมูลพื้นฐาน  '!F21)</f>
        <v>60</v>
      </c>
      <c r="F16" s="84" t="str">
        <f t="shared" si="1"/>
        <v/>
      </c>
      <c r="G16" s="85" t="str">
        <f>'03'!$L$56</f>
        <v/>
      </c>
      <c r="H16" s="86" t="str">
        <f>'03'!$L5</f>
        <v/>
      </c>
      <c r="I16" s="87" t="str">
        <f t="shared" si="0"/>
        <v/>
      </c>
      <c r="J16" s="88"/>
      <c r="M16" s="43" t="str">
        <f>IF('ร,มส'!M7="","",'ร,มส'!M7)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IF('ข้อมูลพื้นฐาน  '!E10="ประถมศึกษา",'ข้อมูลพื้นฐาน  '!G22,'ข้อมูลพื้นฐาน  '!F22)</f>
        <v>20</v>
      </c>
      <c r="F17" s="84" t="str">
        <f>IF(H17="","",100)</f>
        <v/>
      </c>
      <c r="G17" s="85" t="str">
        <f>'03'!$M$56</f>
        <v/>
      </c>
      <c r="H17" s="86" t="str">
        <f>'03'!$M5</f>
        <v/>
      </c>
      <c r="I17" s="87" t="str">
        <f t="shared" si="0"/>
        <v/>
      </c>
      <c r="J17" s="88"/>
      <c r="M17" s="43" t="str">
        <f>IF('ร,มส'!N7="","",'ร,มส'!N7)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IF('ข้อมูลพื้นฐาน  '!E10="ประถมศึกษา",'ข้อมูลพื้นฐาน  '!G23,'ข้อมูลพื้นฐาน  '!F23)</f>
        <v>20</v>
      </c>
      <c r="F18" s="84" t="str">
        <f>IF(H18="","",100)</f>
        <v/>
      </c>
      <c r="G18" s="85" t="str">
        <f>'03'!$N$56</f>
        <v/>
      </c>
      <c r="H18" s="86" t="str">
        <f>'03'!$N5</f>
        <v/>
      </c>
      <c r="I18" s="87" t="str">
        <f t="shared" si="0"/>
        <v/>
      </c>
      <c r="J18" s="88"/>
      <c r="M18" s="43" t="str">
        <f>IF('ร,มส'!O7="","",'ร,มส'!O7)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IF('ข้อมูลพื้นฐาน  '!E10="ประถมศึกษา",'ข้อมูลพื้นฐาน  '!G24,'ข้อมูลพื้นฐาน  '!F24)</f>
        <v>20</v>
      </c>
      <c r="F19" s="84" t="str">
        <f>IF(H19="","",100)</f>
        <v/>
      </c>
      <c r="G19" s="85" t="str">
        <f>'03'!$O$56</f>
        <v/>
      </c>
      <c r="H19" s="86" t="str">
        <f>'03'!$O5</f>
        <v/>
      </c>
      <c r="I19" s="87" t="str">
        <f t="shared" si="0"/>
        <v/>
      </c>
      <c r="J19" s="88"/>
      <c r="M19" s="43" t="str">
        <f>IF('ร,มส'!P7="","",'ร,มส'!P7)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IF('ข้อมูลพื้นฐาน  '!E10="ประถมศึกษา",'ข้อมูลพื้นฐาน  '!G25,'ข้อมูลพื้นฐาน  '!F25)</f>
        <v>20</v>
      </c>
      <c r="F20" s="84" t="str">
        <f>IF(H20="","",100)</f>
        <v/>
      </c>
      <c r="G20" s="85" t="str">
        <f>'03'!$P$56</f>
        <v/>
      </c>
      <c r="H20" s="86" t="str">
        <f>'03'!$P5</f>
        <v/>
      </c>
      <c r="I20" s="87" t="str">
        <f t="shared" si="0"/>
        <v/>
      </c>
      <c r="J20" s="88"/>
      <c r="M20" s="43" t="str">
        <f>IF('ร,มส'!Q7="","",'ร,มส'!Q7)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IF('ข้อมูลพื้นฐาน  '!E10="ประถมศึกษา",'ข้อมูลพื้นฐาน  '!G26,'ข้อมูลพื้นฐาน  '!F26)</f>
        <v>0</v>
      </c>
      <c r="F21" s="84" t="str">
        <f>IF(H21="","",100)</f>
        <v/>
      </c>
      <c r="G21" s="85" t="str">
        <f>'03'!$Q$56</f>
        <v/>
      </c>
      <c r="H21" s="86" t="str">
        <f>'03'!$Q5</f>
        <v/>
      </c>
      <c r="I21" s="87" t="str">
        <f t="shared" si="0"/>
        <v/>
      </c>
      <c r="J21" s="88"/>
      <c r="M21" s="43" t="str">
        <f>IF('ร,มส'!R7="","",'ร,มส'!R7)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IF('ข้อมูลพื้นฐาน  '!E10="ประถมศึกษา",'ข้อมูลพื้นฐาน  '!G27,'ข้อมูลพื้นฐาน  '!F27)</f>
        <v>0</v>
      </c>
      <c r="F22" s="84" t="str">
        <f t="shared" si="1"/>
        <v/>
      </c>
      <c r="G22" s="85" t="str">
        <f>'03'!$R$56</f>
        <v/>
      </c>
      <c r="H22" s="86" t="str">
        <f>'03'!$R5</f>
        <v/>
      </c>
      <c r="I22" s="87" t="str">
        <f t="shared" si="0"/>
        <v/>
      </c>
      <c r="J22" s="88"/>
      <c r="M22" s="43" t="str">
        <f>IF('ร,มส'!S7="","",'ร,มส'!S7)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IF(เกณฑ์!E16="คะแนนร้อยละ",'03'!$U5,'02'!$AM5)</f>
        <v/>
      </c>
      <c r="F26" s="615"/>
      <c r="G26" s="356" t="s">
        <v>355</v>
      </c>
      <c r="H26" s="357"/>
      <c r="I26" s="358"/>
      <c r="J26" s="51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</f>
        <v/>
      </c>
      <c r="F27" s="615"/>
      <c r="G27" s="356" t="s">
        <v>356</v>
      </c>
      <c r="H27" s="357"/>
      <c r="I27" s="358"/>
      <c r="J27" s="51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ข้อมูลกิจกรรม!$E$5</f>
        <v/>
      </c>
      <c r="F28" s="615"/>
      <c r="G28" s="356" t="s">
        <v>357</v>
      </c>
      <c r="H28" s="357"/>
      <c r="I28" s="358"/>
      <c r="J28" s="51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7"/>
      <c r="C29" s="608"/>
      <c r="D29" s="82" t="str">
        <f>ข้อมูลกิจกรรม!$V$5</f>
        <v/>
      </c>
      <c r="E29" s="86" t="str">
        <f>ข้อมูลกิจกรรม!$F$5</f>
        <v/>
      </c>
      <c r="F29" s="616"/>
      <c r="G29" s="359" t="s">
        <v>358</v>
      </c>
      <c r="H29" s="360"/>
      <c r="I29" s="361"/>
      <c r="J29" s="51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กิจกรรมพัฒนาผู้เรียน!J6</f>
        <v>0</v>
      </c>
      <c r="E30" s="86">
        <f>กิจกรรมพัฒนาผู้เรียน!H6</f>
        <v>0</v>
      </c>
      <c r="F30" s="426" t="s">
        <v>425</v>
      </c>
      <c r="G30" s="427"/>
      <c r="H30" s="427"/>
      <c r="I30" s="428"/>
      <c r="J30" s="86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2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'03'!$C6</f>
        <v>เด็กชายฐิติภัทร  สุภะผล</v>
      </c>
      <c r="F6" s="613" t="str">
        <f>"เลขประจำตัว     "&amp;'ข้อมูลนักเรียน  '!B6</f>
        <v>เลขประจำตัว     2376</v>
      </c>
      <c r="G6" s="613"/>
      <c r="H6" s="58" t="s">
        <v>2</v>
      </c>
      <c r="I6" s="76">
        <f>'03'!$A6</f>
        <v>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IF('ร,มส'!E8="","",'ร,มส'!E8)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'03'!$E6</f>
        <v/>
      </c>
      <c r="I9" s="87" t="str">
        <f t="shared" si="0"/>
        <v/>
      </c>
      <c r="J9" s="88"/>
      <c r="M9" s="43" t="str">
        <f>IF('ร,มส'!F8="","",'ร,มส'!F8)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'03'!$F6</f>
        <v/>
      </c>
      <c r="I10" s="87" t="str">
        <f t="shared" si="0"/>
        <v/>
      </c>
      <c r="J10" s="88"/>
      <c r="M10" s="43" t="str">
        <f>IF('ร,มส'!G8="","",'ร,มส'!G8)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'03'!$G6</f>
        <v/>
      </c>
      <c r="I11" s="87" t="str">
        <f t="shared" si="0"/>
        <v/>
      </c>
      <c r="J11" s="88"/>
      <c r="M11" s="43" t="str">
        <f>IF('ร,มส'!H8="","",'ร,มส'!H8)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'03'!$H6</f>
        <v/>
      </c>
      <c r="I12" s="87" t="str">
        <f t="shared" si="0"/>
        <v/>
      </c>
      <c r="J12" s="88"/>
      <c r="M12" s="43" t="str">
        <f>IF('ร,มส'!I8="","",'ร,มส'!I8)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'03'!$I6</f>
        <v/>
      </c>
      <c r="I13" s="87" t="str">
        <f t="shared" si="0"/>
        <v/>
      </c>
      <c r="J13" s="88"/>
      <c r="M13" s="43" t="str">
        <f>IF('ร,มส'!J8="","",'ร,มส'!J8)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'03'!$J6</f>
        <v/>
      </c>
      <c r="I14" s="87" t="str">
        <f t="shared" si="0"/>
        <v/>
      </c>
      <c r="J14" s="88"/>
      <c r="M14" s="43" t="str">
        <f>IF('ร,มส'!K8="","",'ร,มส'!K8)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'03'!$K6</f>
        <v/>
      </c>
      <c r="I15" s="87" t="str">
        <f t="shared" si="0"/>
        <v/>
      </c>
      <c r="J15" s="88"/>
      <c r="M15" s="43" t="str">
        <f>IF('ร,มส'!L8="","",'ร,มส'!L8)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'03'!$L6</f>
        <v/>
      </c>
      <c r="I16" s="87" t="str">
        <f t="shared" si="0"/>
        <v/>
      </c>
      <c r="J16" s="88"/>
      <c r="M16" s="43" t="str">
        <f>IF('ร,มส'!M8="","",'ร,มส'!M8)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'03'!$M6</f>
        <v/>
      </c>
      <c r="I17" s="87" t="str">
        <f t="shared" si="0"/>
        <v/>
      </c>
      <c r="J17" s="88"/>
      <c r="M17" s="43" t="str">
        <f>IF('ร,มส'!N8="","",'ร,มส'!N8)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'03'!$N6</f>
        <v/>
      </c>
      <c r="I18" s="87" t="str">
        <f t="shared" si="0"/>
        <v/>
      </c>
      <c r="J18" s="88"/>
      <c r="M18" s="43" t="str">
        <f>IF('ร,มส'!O8="","",'ร,มส'!O8)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'03'!$O6</f>
        <v/>
      </c>
      <c r="I19" s="87" t="str">
        <f t="shared" si="0"/>
        <v/>
      </c>
      <c r="J19" s="88"/>
      <c r="M19" s="43" t="str">
        <f>IF('ร,มส'!P8="","",'ร,มส'!P8)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'03'!$P6</f>
        <v/>
      </c>
      <c r="I20" s="87" t="str">
        <f t="shared" si="0"/>
        <v/>
      </c>
      <c r="J20" s="88"/>
      <c r="M20" s="43" t="str">
        <f>IF('ร,มส'!Q8="","",'ร,มส'!Q8)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'03'!$Q6</f>
        <v/>
      </c>
      <c r="I21" s="87" t="str">
        <f t="shared" si="0"/>
        <v/>
      </c>
      <c r="J21" s="88"/>
      <c r="M21" s="43" t="str">
        <f>IF('ร,มส'!R8="","",'ร,มส'!R8)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'03'!$R6</f>
        <v/>
      </c>
      <c r="I22" s="87" t="str">
        <f t="shared" si="0"/>
        <v/>
      </c>
      <c r="J22" s="88"/>
      <c r="M22" s="43" t="str">
        <f>IF('ร,มส'!S8="","",'ร,มส'!S8)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IF(เกณฑ์!E16="คะแนนร้อยละ",'03'!$U6,'02'!$AM6)</f>
        <v/>
      </c>
      <c r="F26" s="615"/>
      <c r="G26" s="356" t="s">
        <v>355</v>
      </c>
      <c r="H26" s="357"/>
      <c r="I26" s="358"/>
      <c r="J26" s="51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ข้อมูลกิจกรรม!$D$6</f>
        <v/>
      </c>
      <c r="F27" s="615"/>
      <c r="G27" s="356" t="s">
        <v>356</v>
      </c>
      <c r="H27" s="357"/>
      <c r="I27" s="358"/>
      <c r="J27" s="51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ข้อมูลกิจกรรม!$E$6</f>
        <v/>
      </c>
      <c r="F28" s="615"/>
      <c r="G28" s="356" t="s">
        <v>357</v>
      </c>
      <c r="H28" s="357"/>
      <c r="I28" s="358"/>
      <c r="J28" s="51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7"/>
      <c r="C29" s="608"/>
      <c r="D29" s="82" t="str">
        <f>ข้อมูลกิจกรรม!$V$6</f>
        <v/>
      </c>
      <c r="E29" s="86" t="str">
        <f>ข้อมูลกิจกรรม!$F$6</f>
        <v/>
      </c>
      <c r="F29" s="616"/>
      <c r="G29" s="359" t="s">
        <v>358</v>
      </c>
      <c r="H29" s="360"/>
      <c r="I29" s="361"/>
      <c r="J29" s="51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กิจกรรมพัฒนาผู้เรียน!J7</f>
        <v>0</v>
      </c>
      <c r="E30" s="86">
        <f>กิจกรรมพัฒนาผู้เรียน!H7</f>
        <v>0</v>
      </c>
      <c r="F30" s="426" t="s">
        <v>425</v>
      </c>
      <c r="G30" s="427"/>
      <c r="H30" s="427"/>
      <c r="I30" s="428"/>
      <c r="J30" s="86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'03'!$C7</f>
        <v>เด็กชายเอกภพ  งานสลุง</v>
      </c>
      <c r="F6" s="613" t="str">
        <f>"เลขประจำตัว     "&amp;'ข้อมูลนักเรียน  '!B7</f>
        <v>เลขประจำตัว     2377</v>
      </c>
      <c r="G6" s="613"/>
      <c r="H6" s="58" t="s">
        <v>2</v>
      </c>
      <c r="I6" s="76">
        <f>'03'!$A7</f>
        <v>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IF('ร,มส'!E9="","",'ร,มส'!E9)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'03'!$E7</f>
        <v/>
      </c>
      <c r="I9" s="87" t="str">
        <f t="shared" si="0"/>
        <v/>
      </c>
      <c r="J9" s="88"/>
      <c r="M9" s="43" t="str">
        <f>IF('ร,มส'!F9="","",'ร,มส'!F9)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'03'!$F7</f>
        <v/>
      </c>
      <c r="I10" s="87" t="str">
        <f t="shared" si="0"/>
        <v/>
      </c>
      <c r="J10" s="88"/>
      <c r="M10" s="43" t="str">
        <f>IF('ร,มส'!G9="","",'ร,มส'!G9)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'03'!$G7</f>
        <v/>
      </c>
      <c r="I11" s="87" t="str">
        <f t="shared" si="0"/>
        <v/>
      </c>
      <c r="J11" s="88"/>
      <c r="M11" s="43" t="str">
        <f>IF('ร,มส'!H9="","",'ร,มส'!H9)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'03'!$H7</f>
        <v/>
      </c>
      <c r="I12" s="87" t="str">
        <f t="shared" si="0"/>
        <v/>
      </c>
      <c r="J12" s="88"/>
      <c r="M12" s="43" t="str">
        <f>IF('ร,มส'!I9="","",'ร,มส'!I9)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'03'!$I7</f>
        <v/>
      </c>
      <c r="I13" s="87" t="str">
        <f t="shared" si="0"/>
        <v/>
      </c>
      <c r="J13" s="88"/>
      <c r="M13" s="43" t="str">
        <f>IF('ร,มส'!J9="","",'ร,มส'!J9)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'03'!$J7</f>
        <v/>
      </c>
      <c r="I14" s="87" t="str">
        <f t="shared" si="0"/>
        <v/>
      </c>
      <c r="J14" s="88"/>
      <c r="M14" s="43" t="str">
        <f>IF('ร,มส'!K9="","",'ร,มส'!K9)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'03'!$K$7</f>
        <v/>
      </c>
      <c r="I15" s="87" t="str">
        <f t="shared" si="0"/>
        <v/>
      </c>
      <c r="J15" s="88"/>
      <c r="M15" s="43" t="str">
        <f>IF('ร,มส'!L9="","",'ร,มส'!L9)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'03'!$L7</f>
        <v/>
      </c>
      <c r="I16" s="87" t="str">
        <f t="shared" si="0"/>
        <v/>
      </c>
      <c r="J16" s="88"/>
      <c r="M16" s="43" t="str">
        <f>IF('ร,มส'!M9="","",'ร,มส'!M9)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'03'!$M7</f>
        <v/>
      </c>
      <c r="I17" s="87" t="str">
        <f t="shared" si="0"/>
        <v/>
      </c>
      <c r="J17" s="88"/>
      <c r="M17" s="43" t="str">
        <f>IF('ร,มส'!N9="","",'ร,มส'!N9)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'03'!$N7</f>
        <v/>
      </c>
      <c r="I18" s="87" t="str">
        <f t="shared" si="0"/>
        <v/>
      </c>
      <c r="J18" s="88"/>
      <c r="M18" s="43" t="str">
        <f>IF('ร,มส'!O9="","",'ร,มส'!O9)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'03'!$O7</f>
        <v/>
      </c>
      <c r="I19" s="87" t="str">
        <f t="shared" si="0"/>
        <v/>
      </c>
      <c r="J19" s="88"/>
      <c r="M19" s="43" t="str">
        <f>IF('ร,มส'!P9="","",'ร,มส'!P9)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'03'!$P7</f>
        <v/>
      </c>
      <c r="I20" s="87" t="str">
        <f t="shared" si="0"/>
        <v/>
      </c>
      <c r="J20" s="88"/>
      <c r="M20" s="43" t="str">
        <f>IF('ร,มส'!Q9="","",'ร,มส'!Q9)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'03'!$Q7</f>
        <v/>
      </c>
      <c r="I21" s="87" t="str">
        <f t="shared" si="0"/>
        <v/>
      </c>
      <c r="J21" s="88"/>
      <c r="M21" s="43" t="str">
        <f>IF('ร,มส'!R9="","",'ร,มส'!R9)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'03'!$R7</f>
        <v/>
      </c>
      <c r="I22" s="87" t="str">
        <f t="shared" si="0"/>
        <v/>
      </c>
      <c r="J22" s="88"/>
      <c r="M22" s="43" t="str">
        <f>IF('ร,มส'!S9="","",'ร,มส'!S9)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IF(เกณฑ์!E16="คะแนนร้อยละ",'03'!$U7,'02'!$AM7)</f>
        <v/>
      </c>
      <c r="F26" s="615"/>
      <c r="G26" s="356" t="s">
        <v>355</v>
      </c>
      <c r="H26" s="357"/>
      <c r="I26" s="358"/>
      <c r="J26" s="51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ข้อมูลกิจกรรม!$D$7</f>
        <v/>
      </c>
      <c r="F27" s="615"/>
      <c r="G27" s="356" t="s">
        <v>356</v>
      </c>
      <c r="H27" s="357"/>
      <c r="I27" s="358"/>
      <c r="J27" s="51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ข้อมูลกิจกรรม!$E$7</f>
        <v/>
      </c>
      <c r="F28" s="615"/>
      <c r="G28" s="356" t="s">
        <v>357</v>
      </c>
      <c r="H28" s="357"/>
      <c r="I28" s="358"/>
      <c r="J28" s="51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7"/>
      <c r="C29" s="608"/>
      <c r="D29" s="82" t="str">
        <f>ข้อมูลกิจกรรม!$V$7</f>
        <v/>
      </c>
      <c r="E29" s="86" t="str">
        <f>ข้อมูลกิจกรรม!$F$7</f>
        <v/>
      </c>
      <c r="F29" s="616"/>
      <c r="G29" s="359" t="s">
        <v>358</v>
      </c>
      <c r="H29" s="360"/>
      <c r="I29" s="361"/>
      <c r="J29" s="51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กิจกรรมพัฒนาผู้เรียน!J8</f>
        <v>0</v>
      </c>
      <c r="E30" s="86">
        <f>กิจกรรมพัฒนาผู้เรียน!H8</f>
        <v>0</v>
      </c>
      <c r="F30" s="426" t="s">
        <v>425</v>
      </c>
      <c r="G30" s="427"/>
      <c r="H30" s="427"/>
      <c r="I30" s="428"/>
      <c r="J30" s="86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'03'!$C8</f>
        <v>เด็กชายธนกฤติ  อินวกูล</v>
      </c>
      <c r="F6" s="613" t="str">
        <f>"เลขประจำตัว     "&amp;'ข้อมูลนักเรียน  '!B8</f>
        <v>เลขประจำตัว     2378</v>
      </c>
      <c r="G6" s="613"/>
      <c r="H6" s="58" t="s">
        <v>2</v>
      </c>
      <c r="I6" s="76">
        <f>'03'!$A8</f>
        <v>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IF('ร,มส'!E10="","",'ร,มส'!E10)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'03'!$E8</f>
        <v/>
      </c>
      <c r="I9" s="87" t="str">
        <f t="shared" si="0"/>
        <v/>
      </c>
      <c r="J9" s="88"/>
      <c r="M9" s="43" t="str">
        <f>IF('ร,มส'!F10="","",'ร,มส'!F10)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'03'!$F8</f>
        <v/>
      </c>
      <c r="I10" s="87" t="str">
        <f t="shared" si="0"/>
        <v/>
      </c>
      <c r="J10" s="88"/>
      <c r="M10" s="43" t="str">
        <f>IF('ร,มส'!G10="","",'ร,มส'!G10)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'03'!$G8</f>
        <v/>
      </c>
      <c r="I11" s="87" t="str">
        <f t="shared" si="0"/>
        <v/>
      </c>
      <c r="J11" s="88"/>
      <c r="M11" s="43" t="str">
        <f>IF('ร,มส'!H10="","",'ร,มส'!H10)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'03'!$H8</f>
        <v/>
      </c>
      <c r="I12" s="87" t="str">
        <f t="shared" si="0"/>
        <v/>
      </c>
      <c r="J12" s="88"/>
      <c r="M12" s="43" t="str">
        <f>IF('ร,มส'!I10="","",'ร,มส'!I10)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'03'!$I8</f>
        <v/>
      </c>
      <c r="I13" s="87" t="str">
        <f t="shared" si="0"/>
        <v/>
      </c>
      <c r="J13" s="88"/>
      <c r="M13" s="43" t="str">
        <f>IF('ร,มส'!J10="","",'ร,มส'!J10)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'03'!$J8</f>
        <v/>
      </c>
      <c r="I14" s="87" t="str">
        <f t="shared" si="0"/>
        <v/>
      </c>
      <c r="J14" s="88"/>
      <c r="M14" s="43" t="str">
        <f>IF('ร,มส'!K10="","",'ร,มส'!K10)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'03'!K$8</f>
        <v/>
      </c>
      <c r="I15" s="87" t="str">
        <f t="shared" si="0"/>
        <v/>
      </c>
      <c r="J15" s="88"/>
      <c r="M15" s="43" t="str">
        <f>IF('ร,มส'!L10="","",'ร,มส'!L10)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'03'!$L8</f>
        <v/>
      </c>
      <c r="I16" s="87" t="str">
        <f t="shared" si="0"/>
        <v/>
      </c>
      <c r="J16" s="88"/>
      <c r="M16" s="43" t="str">
        <f>IF('ร,มส'!M10="","",'ร,มส'!M10)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'03'!$M8</f>
        <v/>
      </c>
      <c r="I17" s="87" t="str">
        <f t="shared" si="0"/>
        <v/>
      </c>
      <c r="J17" s="88"/>
      <c r="M17" s="43" t="str">
        <f>IF('ร,มส'!N10="","",'ร,มส'!N10)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'03'!$N8</f>
        <v/>
      </c>
      <c r="I18" s="87" t="str">
        <f t="shared" si="0"/>
        <v/>
      </c>
      <c r="J18" s="88"/>
      <c r="M18" s="43" t="str">
        <f>IF('ร,มส'!O10="","",'ร,มส'!O10)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'03'!$O8</f>
        <v/>
      </c>
      <c r="I19" s="87" t="str">
        <f t="shared" si="0"/>
        <v/>
      </c>
      <c r="J19" s="88"/>
      <c r="M19" s="43" t="str">
        <f>IF('ร,มส'!P10="","",'ร,มส'!P10)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'03'!$P8</f>
        <v/>
      </c>
      <c r="I20" s="87" t="str">
        <f t="shared" si="0"/>
        <v/>
      </c>
      <c r="J20" s="88"/>
      <c r="M20" s="43" t="str">
        <f>IF('ร,มส'!Q10="","",'ร,มส'!Q10)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'03'!$Q8</f>
        <v/>
      </c>
      <c r="I21" s="87" t="str">
        <f t="shared" si="0"/>
        <v/>
      </c>
      <c r="J21" s="88"/>
      <c r="M21" s="43" t="str">
        <f>IF('ร,มส'!R10="","",'ร,มส'!R10)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'03'!$R8</f>
        <v/>
      </c>
      <c r="I22" s="87" t="str">
        <f t="shared" si="0"/>
        <v/>
      </c>
      <c r="J22" s="88"/>
      <c r="M22" s="43" t="str">
        <f>IF('ร,มส'!S10="","",'ร,มส'!S10)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IF(เกณฑ์!E16="คะแนนร้อยละ",'03'!$U8,'02'!$AM8)</f>
        <v/>
      </c>
      <c r="F26" s="615"/>
      <c r="G26" s="356" t="s">
        <v>355</v>
      </c>
      <c r="H26" s="357"/>
      <c r="I26" s="358"/>
      <c r="J26" s="51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ข้อมูลกิจกรรม!$D$8</f>
        <v/>
      </c>
      <c r="F27" s="615"/>
      <c r="G27" s="356" t="s">
        <v>356</v>
      </c>
      <c r="H27" s="357"/>
      <c r="I27" s="358"/>
      <c r="J27" s="51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ข้อมูลกิจกรรม!$E$8</f>
        <v/>
      </c>
      <c r="F28" s="615"/>
      <c r="G28" s="356" t="s">
        <v>357</v>
      </c>
      <c r="H28" s="357"/>
      <c r="I28" s="358"/>
      <c r="J28" s="51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7"/>
      <c r="C29" s="608"/>
      <c r="D29" s="82" t="str">
        <f>ข้อมูลกิจกรรม!$V$8</f>
        <v/>
      </c>
      <c r="E29" s="86" t="str">
        <f>ข้อมูลกิจกรรม!$F$8</f>
        <v/>
      </c>
      <c r="F29" s="616"/>
      <c r="G29" s="359" t="s">
        <v>358</v>
      </c>
      <c r="H29" s="360"/>
      <c r="I29" s="361"/>
      <c r="J29" s="51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กิจกรรมพัฒนาผู้เรียน!J9</f>
        <v>0</v>
      </c>
      <c r="E30" s="86">
        <f>กิจกรรมพัฒนาผู้เรียน!H9</f>
        <v>0</v>
      </c>
      <c r="F30" s="426" t="s">
        <v>425</v>
      </c>
      <c r="G30" s="427"/>
      <c r="H30" s="427"/>
      <c r="I30" s="428"/>
      <c r="J30" s="86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4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'03'!$C9</f>
        <v>เด็กชายปภาวิน  มังคะลา</v>
      </c>
      <c r="F6" s="613" t="str">
        <f>"เลขประจำตัว     "&amp;'ข้อมูลนักเรียน  '!B9</f>
        <v>เลขประจำตัว     2379</v>
      </c>
      <c r="G6" s="613"/>
      <c r="H6" s="58" t="s">
        <v>2</v>
      </c>
      <c r="I6" s="76">
        <f>'03'!$A9</f>
        <v>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IF('ร,มส'!E11="","",'ร,มส'!E11)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'03'!$E9</f>
        <v/>
      </c>
      <c r="I9" s="87" t="str">
        <f t="shared" si="0"/>
        <v/>
      </c>
      <c r="J9" s="88"/>
      <c r="M9" s="43" t="str">
        <f>IF('ร,มส'!F11="","",'ร,มส'!F11)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'03'!$F9</f>
        <v/>
      </c>
      <c r="I10" s="87" t="str">
        <f t="shared" si="0"/>
        <v/>
      </c>
      <c r="J10" s="88"/>
      <c r="M10" s="43" t="str">
        <f>IF('ร,มส'!G11="","",'ร,มส'!G11)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'03'!$G9</f>
        <v/>
      </c>
      <c r="I11" s="87" t="str">
        <f t="shared" si="0"/>
        <v/>
      </c>
      <c r="J11" s="88"/>
      <c r="M11" s="43" t="str">
        <f>IF('ร,มส'!H11="","",'ร,มส'!H11)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'03'!$H9</f>
        <v/>
      </c>
      <c r="I12" s="87" t="str">
        <f t="shared" si="0"/>
        <v/>
      </c>
      <c r="J12" s="88"/>
      <c r="M12" s="43" t="str">
        <f>IF('ร,มส'!I11="","",'ร,มส'!I11)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'03'!$I9</f>
        <v/>
      </c>
      <c r="I13" s="87" t="str">
        <f t="shared" si="0"/>
        <v/>
      </c>
      <c r="J13" s="88"/>
      <c r="M13" s="43" t="str">
        <f>IF('ร,มส'!J11="","",'ร,มส'!J11)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'03'!$J9</f>
        <v/>
      </c>
      <c r="I14" s="87" t="str">
        <f t="shared" si="0"/>
        <v/>
      </c>
      <c r="J14" s="88"/>
      <c r="M14" s="43" t="str">
        <f>IF('ร,มส'!K11="","",'ร,มส'!K11)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'03'!$K9</f>
        <v/>
      </c>
      <c r="I15" s="87" t="str">
        <f t="shared" si="0"/>
        <v/>
      </c>
      <c r="J15" s="88"/>
      <c r="M15" s="43" t="str">
        <f>IF('ร,มส'!L11="","",'ร,มส'!L11)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'03'!$L9</f>
        <v/>
      </c>
      <c r="I16" s="87" t="str">
        <f t="shared" si="0"/>
        <v/>
      </c>
      <c r="J16" s="88"/>
      <c r="M16" s="43" t="str">
        <f>IF('ร,มส'!M11="","",'ร,มส'!M11)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'03'!$M9</f>
        <v/>
      </c>
      <c r="I17" s="87" t="str">
        <f t="shared" si="0"/>
        <v/>
      </c>
      <c r="J17" s="88"/>
      <c r="M17" s="43" t="str">
        <f>IF('ร,มส'!N11="","",'ร,มส'!N11)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'03'!$N9</f>
        <v/>
      </c>
      <c r="I18" s="87" t="str">
        <f t="shared" si="0"/>
        <v/>
      </c>
      <c r="J18" s="88"/>
      <c r="M18" s="43" t="str">
        <f>IF('ร,มส'!O11="","",'ร,มส'!O11)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'03'!$O9</f>
        <v/>
      </c>
      <c r="I19" s="87" t="str">
        <f t="shared" si="0"/>
        <v/>
      </c>
      <c r="J19" s="88"/>
      <c r="M19" s="43" t="str">
        <f>IF('ร,มส'!P11="","",'ร,มส'!P11)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'03'!$P9</f>
        <v/>
      </c>
      <c r="I20" s="87" t="str">
        <f t="shared" si="0"/>
        <v/>
      </c>
      <c r="J20" s="88"/>
      <c r="M20" s="43" t="str">
        <f>IF('ร,มส'!Q11="","",'ร,มส'!Q11)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'03'!$Q9</f>
        <v/>
      </c>
      <c r="I21" s="87" t="str">
        <f t="shared" si="0"/>
        <v/>
      </c>
      <c r="J21" s="88"/>
      <c r="M21" s="43" t="str">
        <f>IF('ร,มส'!R11="","",'ร,มส'!R11)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'03'!$R9</f>
        <v/>
      </c>
      <c r="I22" s="87" t="str">
        <f t="shared" si="0"/>
        <v/>
      </c>
      <c r="J22" s="88"/>
      <c r="M22" s="43" t="str">
        <f>IF('ร,มส'!S11="","",'ร,มส'!S11)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IF(เกณฑ์!E16="คะแนนร้อยละ",'03'!$U9,'02'!$AM9)</f>
        <v/>
      </c>
      <c r="F26" s="615"/>
      <c r="G26" s="356" t="s">
        <v>355</v>
      </c>
      <c r="H26" s="357"/>
      <c r="I26" s="358"/>
      <c r="J26" s="51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ข้อมูลกิจกรรม!$D$9</f>
        <v/>
      </c>
      <c r="F27" s="615"/>
      <c r="G27" s="356" t="s">
        <v>356</v>
      </c>
      <c r="H27" s="357"/>
      <c r="I27" s="358"/>
      <c r="J27" s="51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ข้อมูลกิจกรรม!$E$9</f>
        <v/>
      </c>
      <c r="F28" s="615"/>
      <c r="G28" s="356" t="s">
        <v>357</v>
      </c>
      <c r="H28" s="357"/>
      <c r="I28" s="358"/>
      <c r="J28" s="51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7"/>
      <c r="C29" s="608"/>
      <c r="D29" s="82" t="str">
        <f>ข้อมูลกิจกรรม!$V$9</f>
        <v/>
      </c>
      <c r="E29" s="86" t="str">
        <f>ข้อมูลกิจกรรม!$F$9</f>
        <v/>
      </c>
      <c r="F29" s="616"/>
      <c r="G29" s="359" t="s">
        <v>358</v>
      </c>
      <c r="H29" s="360"/>
      <c r="I29" s="361"/>
      <c r="J29" s="51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กิจกรรมพัฒนาผู้เรียน!J10</f>
        <v>0</v>
      </c>
      <c r="E30" s="86">
        <f>กิจกรรมพัฒนาผู้เรียน!H10</f>
        <v>0</v>
      </c>
      <c r="F30" s="426" t="s">
        <v>425</v>
      </c>
      <c r="G30" s="427"/>
      <c r="H30" s="427"/>
      <c r="I30" s="428"/>
      <c r="J30" s="86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'03'!$C10</f>
        <v>เด็กชายธนกฤต  แย้มพรม</v>
      </c>
      <c r="F6" s="613" t="str">
        <f>"เลขประจำตัว     "&amp;'ข้อมูลนักเรียน  '!B10</f>
        <v>เลขประจำตัว     2380</v>
      </c>
      <c r="G6" s="613"/>
      <c r="H6" s="58" t="s">
        <v>2</v>
      </c>
      <c r="I6" s="76">
        <f>'03'!$A10</f>
        <v>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IF('ร,มส'!E12="","",'ร,มส'!E12)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'03'!$E10</f>
        <v/>
      </c>
      <c r="I9" s="87" t="str">
        <f t="shared" si="0"/>
        <v/>
      </c>
      <c r="J9" s="88"/>
      <c r="M9" s="43" t="str">
        <f>IF('ร,มส'!F12="","",'ร,มส'!F12)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'03'!$F10</f>
        <v/>
      </c>
      <c r="I10" s="87" t="str">
        <f t="shared" si="0"/>
        <v/>
      </c>
      <c r="J10" s="88"/>
      <c r="M10" s="43" t="str">
        <f>IF('ร,มส'!G12="","",'ร,มส'!G12)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'03'!$G10</f>
        <v/>
      </c>
      <c r="I11" s="87" t="str">
        <f t="shared" si="0"/>
        <v/>
      </c>
      <c r="J11" s="88"/>
      <c r="M11" s="43" t="str">
        <f>IF('ร,มส'!H12="","",'ร,มส'!H12)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'03'!$H10</f>
        <v/>
      </c>
      <c r="I12" s="87" t="str">
        <f t="shared" si="0"/>
        <v/>
      </c>
      <c r="J12" s="88"/>
      <c r="M12" s="43" t="str">
        <f>IF('ร,มส'!I12="","",'ร,มส'!I12)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'03'!$I10</f>
        <v/>
      </c>
      <c r="I13" s="87" t="str">
        <f t="shared" si="0"/>
        <v/>
      </c>
      <c r="J13" s="88"/>
      <c r="M13" s="43" t="str">
        <f>IF('ร,มส'!J12="","",'ร,มส'!J12)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'03'!$J10</f>
        <v/>
      </c>
      <c r="I14" s="87" t="str">
        <f t="shared" si="0"/>
        <v/>
      </c>
      <c r="J14" s="88"/>
      <c r="M14" s="43" t="str">
        <f>IF('ร,มส'!K12="","",'ร,มส'!K12)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'03'!$K10</f>
        <v/>
      </c>
      <c r="I15" s="87" t="str">
        <f t="shared" si="0"/>
        <v/>
      </c>
      <c r="J15" s="88"/>
      <c r="M15" s="43" t="str">
        <f>IF('ร,มส'!L12="","",'ร,มส'!L12)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'03'!$L10</f>
        <v/>
      </c>
      <c r="I16" s="87" t="str">
        <f t="shared" si="0"/>
        <v/>
      </c>
      <c r="J16" s="88"/>
      <c r="M16" s="43" t="str">
        <f>IF('ร,มส'!M12="","",'ร,มส'!M12)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'03'!$M10</f>
        <v/>
      </c>
      <c r="I17" s="87" t="str">
        <f t="shared" si="0"/>
        <v/>
      </c>
      <c r="J17" s="88"/>
      <c r="M17" s="43" t="str">
        <f>IF('ร,มส'!N12="","",'ร,มส'!N12)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'03'!$N10</f>
        <v/>
      </c>
      <c r="I18" s="87" t="str">
        <f t="shared" si="0"/>
        <v/>
      </c>
      <c r="J18" s="88"/>
      <c r="M18" s="43" t="str">
        <f>IF('ร,มส'!O12="","",'ร,มส'!O12)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'03'!$O10</f>
        <v/>
      </c>
      <c r="I19" s="87" t="str">
        <f t="shared" si="0"/>
        <v/>
      </c>
      <c r="J19" s="88"/>
      <c r="M19" s="43" t="str">
        <f>IF('ร,มส'!P12="","",'ร,มส'!P12)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'03'!$P10</f>
        <v/>
      </c>
      <c r="I20" s="87" t="str">
        <f t="shared" si="0"/>
        <v/>
      </c>
      <c r="J20" s="88"/>
      <c r="M20" s="43" t="str">
        <f>IF('ร,มส'!Q12="","",'ร,มส'!Q12)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'03'!$Q10</f>
        <v/>
      </c>
      <c r="I21" s="87" t="str">
        <f t="shared" si="0"/>
        <v/>
      </c>
      <c r="J21" s="88"/>
      <c r="M21" s="43" t="str">
        <f>IF('ร,มส'!R12="","",'ร,มส'!R12)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'03'!$R10</f>
        <v/>
      </c>
      <c r="I22" s="87" t="str">
        <f t="shared" si="0"/>
        <v/>
      </c>
      <c r="J22" s="88"/>
      <c r="M22" s="43" t="str">
        <f>IF('ร,มส'!S12="","",'ร,มส'!S12)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IF(เกณฑ์!E16="คะแนนร้อยละ",'03'!$U10,'02'!$AM10)</f>
        <v/>
      </c>
      <c r="F26" s="615"/>
      <c r="G26" s="356" t="s">
        <v>355</v>
      </c>
      <c r="H26" s="357"/>
      <c r="I26" s="358"/>
      <c r="J26" s="51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ข้อมูลกิจกรรม!$D$10</f>
        <v/>
      </c>
      <c r="F27" s="615"/>
      <c r="G27" s="356" t="s">
        <v>356</v>
      </c>
      <c r="H27" s="357"/>
      <c r="I27" s="358"/>
      <c r="J27" s="51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ข้อมูลกิจกรรม!$E$10</f>
        <v/>
      </c>
      <c r="F28" s="615"/>
      <c r="G28" s="356" t="s">
        <v>357</v>
      </c>
      <c r="H28" s="357"/>
      <c r="I28" s="358"/>
      <c r="J28" s="51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7"/>
      <c r="C29" s="608"/>
      <c r="D29" s="82" t="str">
        <f>ข้อมูลกิจกรรม!$V$10</f>
        <v/>
      </c>
      <c r="E29" s="86" t="str">
        <f>ข้อมูลกิจกรรม!$F$10</f>
        <v/>
      </c>
      <c r="F29" s="616"/>
      <c r="G29" s="359" t="s">
        <v>358</v>
      </c>
      <c r="H29" s="360"/>
      <c r="I29" s="361"/>
      <c r="J29" s="51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กิจกรรมพัฒนาผู้เรียน!J11</f>
        <v>0</v>
      </c>
      <c r="E30" s="86">
        <f>กิจกรรมพัฒนาผู้เรียน!H11</f>
        <v>0</v>
      </c>
      <c r="F30" s="426" t="s">
        <v>425</v>
      </c>
      <c r="G30" s="427"/>
      <c r="H30" s="427"/>
      <c r="I30" s="428"/>
      <c r="J30" s="86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1" customWidth="1"/>
    <col min="2" max="2" width="6.140625" style="241" customWidth="1"/>
    <col min="3" max="3" width="9.85546875" style="241" bestFit="1" customWidth="1"/>
    <col min="4" max="4" width="7" style="241" customWidth="1"/>
    <col min="5" max="5" width="8.42578125" style="241" customWidth="1"/>
    <col min="6" max="6" width="18.7109375" style="241" customWidth="1"/>
    <col min="7" max="7" width="17.7109375" style="241" customWidth="1"/>
    <col min="8" max="8" width="2.5703125" style="241" customWidth="1"/>
    <col min="9" max="9" width="6.42578125" style="241" customWidth="1"/>
    <col min="10" max="10" width="9" style="241" customWidth="1"/>
    <col min="11" max="11" width="7.140625" style="241" customWidth="1"/>
    <col min="12" max="12" width="8.5703125" style="241" customWidth="1"/>
    <col min="13" max="13" width="14.42578125" style="241" customWidth="1"/>
    <col min="14" max="14" width="19.42578125" style="241" customWidth="1"/>
    <col min="15" max="16" width="5.42578125" style="241" customWidth="1"/>
    <col min="17" max="17" width="9.140625" style="241"/>
    <col min="18" max="18" width="5.7109375" style="241" customWidth="1"/>
    <col min="19" max="19" width="9.140625" style="241"/>
    <col min="20" max="20" width="14.140625" style="241" customWidth="1"/>
    <col min="21" max="21" width="21.28515625" style="241" customWidth="1"/>
    <col min="22" max="16384" width="9.140625" style="241"/>
  </cols>
  <sheetData>
    <row r="1" spans="2:21" ht="31.5" customHeight="1"/>
    <row r="2" spans="2:21" ht="29.25">
      <c r="B2" s="460" t="s">
        <v>283</v>
      </c>
      <c r="C2" s="460"/>
      <c r="D2" s="460"/>
      <c r="E2" s="460"/>
      <c r="F2" s="460"/>
      <c r="G2" s="460"/>
      <c r="I2" s="242"/>
    </row>
    <row r="3" spans="2:21" ht="26.25">
      <c r="B3" s="253" t="s">
        <v>279</v>
      </c>
      <c r="C3" s="188"/>
      <c r="D3" s="188"/>
      <c r="E3" s="188"/>
      <c r="F3" s="188"/>
      <c r="G3" s="188"/>
      <c r="I3" s="259" t="s">
        <v>281</v>
      </c>
      <c r="P3" s="259" t="s">
        <v>375</v>
      </c>
    </row>
    <row r="4" spans="2:21" ht="26.25">
      <c r="B4" s="243" t="s">
        <v>280</v>
      </c>
      <c r="C4" s="188"/>
      <c r="D4" s="188"/>
      <c r="E4" s="188"/>
      <c r="F4" s="253"/>
      <c r="G4" s="188"/>
      <c r="I4" s="188"/>
      <c r="J4" s="244"/>
      <c r="K4" s="245" t="s">
        <v>213</v>
      </c>
      <c r="L4" s="246"/>
      <c r="M4" s="247" t="s">
        <v>212</v>
      </c>
      <c r="N4" s="247" t="s">
        <v>211</v>
      </c>
      <c r="O4" s="188"/>
      <c r="P4" s="188"/>
      <c r="Q4" s="244"/>
      <c r="R4" s="245" t="s">
        <v>213</v>
      </c>
      <c r="S4" s="246"/>
      <c r="T4" s="247" t="s">
        <v>212</v>
      </c>
      <c r="U4" s="247" t="s">
        <v>211</v>
      </c>
    </row>
    <row r="5" spans="2:21" ht="26.25">
      <c r="B5" s="188"/>
      <c r="C5" s="244"/>
      <c r="D5" s="245" t="s">
        <v>213</v>
      </c>
      <c r="E5" s="246"/>
      <c r="F5" s="247" t="s">
        <v>212</v>
      </c>
      <c r="G5" s="247" t="s">
        <v>1</v>
      </c>
      <c r="I5" s="188"/>
      <c r="J5" s="248">
        <v>0</v>
      </c>
      <c r="K5" s="249" t="str">
        <f>IF(J5="","","-")</f>
        <v>-</v>
      </c>
      <c r="L5" s="250">
        <v>49</v>
      </c>
      <c r="M5" s="251" t="s">
        <v>220</v>
      </c>
      <c r="N5" s="267">
        <v>0</v>
      </c>
      <c r="O5" s="188"/>
      <c r="P5" s="188"/>
      <c r="Q5" s="248">
        <v>0</v>
      </c>
      <c r="R5" s="249" t="str">
        <f>IF(Q5="","","-")</f>
        <v>-</v>
      </c>
      <c r="S5" s="250">
        <v>49</v>
      </c>
      <c r="T5" s="251" t="s">
        <v>317</v>
      </c>
      <c r="U5" s="267">
        <v>0</v>
      </c>
    </row>
    <row r="6" spans="2:21" ht="26.25">
      <c r="B6" s="188"/>
      <c r="C6" s="248">
        <v>0</v>
      </c>
      <c r="D6" s="249" t="str">
        <f>IF(C6="","","-")</f>
        <v>-</v>
      </c>
      <c r="E6" s="250">
        <v>49</v>
      </c>
      <c r="F6" s="254" t="s">
        <v>233</v>
      </c>
      <c r="G6" s="265" t="s">
        <v>75</v>
      </c>
      <c r="I6" s="188"/>
      <c r="J6" s="248">
        <v>50</v>
      </c>
      <c r="K6" s="249" t="str">
        <f>IF(J6="","","-")</f>
        <v>-</v>
      </c>
      <c r="L6" s="250">
        <v>64</v>
      </c>
      <c r="M6" s="251" t="s">
        <v>218</v>
      </c>
      <c r="N6" s="267">
        <v>1</v>
      </c>
      <c r="O6" s="188"/>
      <c r="P6" s="188"/>
      <c r="Q6" s="248">
        <v>50</v>
      </c>
      <c r="R6" s="249" t="str">
        <f>IF(Q6="","","-")</f>
        <v>-</v>
      </c>
      <c r="S6" s="250">
        <v>64</v>
      </c>
      <c r="T6" s="251" t="s">
        <v>229</v>
      </c>
      <c r="U6" s="267">
        <v>1</v>
      </c>
    </row>
    <row r="7" spans="2:21" ht="26.25">
      <c r="B7" s="188"/>
      <c r="C7" s="248">
        <v>50</v>
      </c>
      <c r="D7" s="249" t="str">
        <f t="shared" ref="D7:D13" si="0">IF(C7="","","-")</f>
        <v>-</v>
      </c>
      <c r="E7" s="250">
        <v>54</v>
      </c>
      <c r="F7" s="254" t="s">
        <v>231</v>
      </c>
      <c r="G7" s="255" t="s">
        <v>263</v>
      </c>
      <c r="I7" s="188"/>
      <c r="J7" s="248">
        <v>65</v>
      </c>
      <c r="K7" s="249" t="str">
        <f>IF(J7="","","-")</f>
        <v>-</v>
      </c>
      <c r="L7" s="250">
        <v>79</v>
      </c>
      <c r="M7" s="251" t="s">
        <v>216</v>
      </c>
      <c r="N7" s="267">
        <v>2</v>
      </c>
      <c r="O7" s="188"/>
      <c r="P7" s="188"/>
      <c r="Q7" s="248">
        <v>65</v>
      </c>
      <c r="R7" s="249" t="str">
        <f>IF(Q7="","","-")</f>
        <v>-</v>
      </c>
      <c r="S7" s="250">
        <v>79</v>
      </c>
      <c r="T7" s="251" t="s">
        <v>216</v>
      </c>
      <c r="U7" s="267">
        <v>2</v>
      </c>
    </row>
    <row r="8" spans="2:21" ht="26.25">
      <c r="B8" s="188"/>
      <c r="C8" s="248">
        <v>55</v>
      </c>
      <c r="D8" s="249" t="str">
        <f t="shared" si="0"/>
        <v>-</v>
      </c>
      <c r="E8" s="250">
        <v>59</v>
      </c>
      <c r="F8" s="254" t="s">
        <v>229</v>
      </c>
      <c r="G8" s="255" t="s">
        <v>264</v>
      </c>
      <c r="I8" s="188"/>
      <c r="J8" s="248">
        <v>80</v>
      </c>
      <c r="K8" s="249" t="str">
        <f>IF(J8="","","-")</f>
        <v>-</v>
      </c>
      <c r="L8" s="250">
        <v>100</v>
      </c>
      <c r="M8" s="251" t="s">
        <v>214</v>
      </c>
      <c r="N8" s="267">
        <v>3</v>
      </c>
      <c r="O8" s="188"/>
      <c r="P8" s="188"/>
      <c r="Q8" s="248">
        <v>80</v>
      </c>
      <c r="R8" s="249" t="str">
        <f>IF(Q8="","","-")</f>
        <v>-</v>
      </c>
      <c r="S8" s="250">
        <v>100</v>
      </c>
      <c r="T8" s="251" t="s">
        <v>214</v>
      </c>
      <c r="U8" s="267">
        <v>3</v>
      </c>
    </row>
    <row r="9" spans="2:21" ht="26.25">
      <c r="B9" s="188"/>
      <c r="C9" s="248">
        <v>60</v>
      </c>
      <c r="D9" s="249" t="str">
        <f t="shared" si="0"/>
        <v>-</v>
      </c>
      <c r="E9" s="250">
        <v>64</v>
      </c>
      <c r="F9" s="254" t="s">
        <v>227</v>
      </c>
      <c r="G9" s="255" t="s">
        <v>265</v>
      </c>
      <c r="I9" s="188"/>
      <c r="J9" s="256"/>
      <c r="K9" s="249" t="str">
        <f>IF(J9="","","-")</f>
        <v/>
      </c>
      <c r="L9" s="257"/>
      <c r="M9" s="258"/>
      <c r="N9" s="252"/>
      <c r="O9" s="188"/>
      <c r="P9" s="188"/>
      <c r="Q9" s="256"/>
      <c r="R9" s="249" t="str">
        <f>IF(Q9="","","-")</f>
        <v/>
      </c>
      <c r="S9" s="257"/>
      <c r="T9" s="258"/>
      <c r="U9" s="252"/>
    </row>
    <row r="10" spans="2:21" ht="26.25">
      <c r="B10" s="188"/>
      <c r="C10" s="248">
        <v>65</v>
      </c>
      <c r="D10" s="249" t="str">
        <f t="shared" si="0"/>
        <v>-</v>
      </c>
      <c r="E10" s="250">
        <v>69</v>
      </c>
      <c r="F10" s="254" t="s">
        <v>225</v>
      </c>
      <c r="G10" s="255" t="s">
        <v>266</v>
      </c>
      <c r="I10" s="259" t="s">
        <v>282</v>
      </c>
      <c r="O10" s="188"/>
    </row>
    <row r="11" spans="2:21" ht="26.25">
      <c r="B11" s="188"/>
      <c r="C11" s="248">
        <v>70</v>
      </c>
      <c r="D11" s="249" t="str">
        <f t="shared" si="0"/>
        <v>-</v>
      </c>
      <c r="E11" s="250">
        <v>74</v>
      </c>
      <c r="F11" s="254" t="s">
        <v>216</v>
      </c>
      <c r="G11" s="255" t="s">
        <v>267</v>
      </c>
      <c r="I11" s="188"/>
      <c r="J11" s="244"/>
      <c r="K11" s="245" t="s">
        <v>213</v>
      </c>
      <c r="L11" s="246"/>
      <c r="M11" s="247" t="s">
        <v>212</v>
      </c>
      <c r="N11" s="247" t="s">
        <v>211</v>
      </c>
      <c r="O11" s="188"/>
    </row>
    <row r="12" spans="2:21" ht="26.25">
      <c r="B12" s="188"/>
      <c r="C12" s="248">
        <v>75</v>
      </c>
      <c r="D12" s="249" t="str">
        <f t="shared" si="0"/>
        <v>-</v>
      </c>
      <c r="E12" s="250">
        <v>79</v>
      </c>
      <c r="F12" s="254" t="s">
        <v>222</v>
      </c>
      <c r="G12" s="255" t="s">
        <v>268</v>
      </c>
      <c r="I12" s="188"/>
      <c r="J12" s="248">
        <v>0</v>
      </c>
      <c r="K12" s="249" t="str">
        <f>IF(J12="","","-")</f>
        <v>-</v>
      </c>
      <c r="L12" s="250">
        <v>49</v>
      </c>
      <c r="M12" s="251" t="s">
        <v>220</v>
      </c>
      <c r="N12" s="267">
        <v>0</v>
      </c>
      <c r="O12" s="188"/>
    </row>
    <row r="13" spans="2:21" ht="26.25">
      <c r="B13" s="188"/>
      <c r="C13" s="248">
        <v>80</v>
      </c>
      <c r="D13" s="249" t="str">
        <f t="shared" si="0"/>
        <v>-</v>
      </c>
      <c r="E13" s="250">
        <v>100</v>
      </c>
      <c r="F13" s="254" t="s">
        <v>214</v>
      </c>
      <c r="G13" s="255" t="s">
        <v>269</v>
      </c>
      <c r="I13" s="188"/>
      <c r="J13" s="248">
        <v>50</v>
      </c>
      <c r="K13" s="249" t="str">
        <f>IF(J13="","","-")</f>
        <v>-</v>
      </c>
      <c r="L13" s="250">
        <v>64</v>
      </c>
      <c r="M13" s="251" t="s">
        <v>218</v>
      </c>
      <c r="N13" s="267">
        <v>1</v>
      </c>
      <c r="O13" s="188"/>
    </row>
    <row r="14" spans="2:21" ht="26.25">
      <c r="B14" s="188"/>
      <c r="C14" s="188"/>
      <c r="D14" s="188"/>
      <c r="E14" s="188"/>
      <c r="F14" s="188"/>
      <c r="G14" s="188"/>
      <c r="I14" s="188"/>
      <c r="J14" s="248">
        <v>65</v>
      </c>
      <c r="K14" s="249" t="str">
        <f>IF(J14="","","-")</f>
        <v>-</v>
      </c>
      <c r="L14" s="250">
        <v>79</v>
      </c>
      <c r="M14" s="251" t="s">
        <v>216</v>
      </c>
      <c r="N14" s="267">
        <v>2</v>
      </c>
      <c r="O14" s="188"/>
    </row>
    <row r="15" spans="2:21" ht="26.25">
      <c r="B15" s="311" t="s">
        <v>337</v>
      </c>
      <c r="C15" s="310"/>
      <c r="D15" s="310"/>
      <c r="E15" s="310"/>
      <c r="F15" s="310"/>
      <c r="I15" s="188"/>
      <c r="J15" s="248">
        <v>80</v>
      </c>
      <c r="K15" s="249" t="str">
        <f>IF(J15="","","-")</f>
        <v>-</v>
      </c>
      <c r="L15" s="250">
        <v>100</v>
      </c>
      <c r="M15" s="251" t="s">
        <v>214</v>
      </c>
      <c r="N15" s="267">
        <v>3</v>
      </c>
      <c r="O15" s="188"/>
    </row>
    <row r="16" spans="2:21" ht="26.25">
      <c r="C16" s="309" t="s">
        <v>146</v>
      </c>
      <c r="E16" s="461" t="s">
        <v>339</v>
      </c>
      <c r="F16" s="461"/>
      <c r="I16" s="188"/>
      <c r="J16" s="256"/>
      <c r="K16" s="249" t="str">
        <f>IF(J16="","","-")</f>
        <v/>
      </c>
      <c r="L16" s="257"/>
      <c r="M16" s="258"/>
      <c r="N16" s="252"/>
      <c r="O16" s="188"/>
    </row>
    <row r="17" spans="2:15">
      <c r="I17" s="188"/>
      <c r="J17" s="188"/>
      <c r="K17" s="188"/>
      <c r="L17" s="188"/>
      <c r="M17" s="188"/>
      <c r="N17" s="188"/>
      <c r="O17" s="188"/>
    </row>
    <row r="18" spans="2:15" ht="26.25">
      <c r="B18" s="311" t="s">
        <v>402</v>
      </c>
      <c r="C18" s="310"/>
      <c r="E18" s="462" t="s">
        <v>404</v>
      </c>
      <c r="F18" s="462"/>
      <c r="I18" s="188"/>
      <c r="J18" s="188"/>
      <c r="K18" s="188"/>
      <c r="L18" s="188"/>
      <c r="M18" s="188"/>
      <c r="N18" s="188"/>
      <c r="O18" s="188"/>
    </row>
    <row r="19" spans="2:15">
      <c r="I19" s="188"/>
      <c r="J19" s="188"/>
      <c r="K19" s="188"/>
      <c r="L19" s="188"/>
      <c r="M19" s="188"/>
      <c r="N19" s="188"/>
      <c r="O19" s="188"/>
    </row>
    <row r="20" spans="2:15" ht="26.25">
      <c r="B20" s="311" t="s">
        <v>408</v>
      </c>
      <c r="C20" s="310"/>
      <c r="D20" s="311"/>
      <c r="F20" s="406" t="s">
        <v>293</v>
      </c>
      <c r="I20" s="188"/>
      <c r="J20" s="188"/>
      <c r="K20" s="188"/>
      <c r="L20" s="188"/>
      <c r="M20" s="188"/>
      <c r="N20" s="188"/>
      <c r="O20" s="188"/>
    </row>
    <row r="21" spans="2:15">
      <c r="I21" s="188"/>
      <c r="J21" s="188"/>
      <c r="K21" s="188"/>
      <c r="L21" s="188"/>
      <c r="M21" s="188"/>
      <c r="N21" s="188"/>
      <c r="O21" s="188"/>
    </row>
    <row r="22" spans="2:15">
      <c r="B22" s="260"/>
      <c r="C22" s="261" t="s">
        <v>270</v>
      </c>
      <c r="D22" s="260"/>
      <c r="E22" s="260"/>
      <c r="F22" s="260"/>
      <c r="G22" s="260"/>
      <c r="H22" s="260"/>
      <c r="I22" s="260"/>
      <c r="J22" s="262" t="s">
        <v>271</v>
      </c>
      <c r="K22" s="260"/>
      <c r="L22" s="260"/>
      <c r="M22" s="260"/>
      <c r="N22" s="260"/>
    </row>
    <row r="23" spans="2:15">
      <c r="C23" s="263" t="s">
        <v>272</v>
      </c>
    </row>
    <row r="24" spans="2:15">
      <c r="C24" s="263" t="s">
        <v>273</v>
      </c>
    </row>
    <row r="25" spans="2:15">
      <c r="C25" s="263" t="s">
        <v>278</v>
      </c>
    </row>
    <row r="26" spans="2:15">
      <c r="C26" s="263"/>
    </row>
    <row r="27" spans="2:15">
      <c r="C27" s="263"/>
    </row>
    <row r="28" spans="2:15">
      <c r="B28" s="260"/>
      <c r="C28" s="261" t="s">
        <v>274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</row>
    <row r="29" spans="2:15">
      <c r="C29" s="263" t="s">
        <v>272</v>
      </c>
    </row>
    <row r="30" spans="2:15">
      <c r="C30" s="263" t="s">
        <v>275</v>
      </c>
    </row>
    <row r="31" spans="2:15">
      <c r="C31" s="263" t="s">
        <v>276</v>
      </c>
    </row>
    <row r="32" spans="2:15">
      <c r="C32" s="263"/>
      <c r="D32" s="264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'03'!$C11</f>
        <v>เด็กชายอัศวิน  พูลพร</v>
      </c>
      <c r="F6" s="613" t="str">
        <f>"เลขประจำตัว     "&amp;'ข้อมูลนักเรียน  '!B11</f>
        <v>เลขประจำตัว     2381</v>
      </c>
      <c r="G6" s="613"/>
      <c r="H6" s="58" t="s">
        <v>2</v>
      </c>
      <c r="I6" s="76">
        <f>'03'!$A11</f>
        <v>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IF('ร,มส'!E13="","",'ร,มส'!E13)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'03'!$E11</f>
        <v/>
      </c>
      <c r="I9" s="87" t="str">
        <f t="shared" si="0"/>
        <v/>
      </c>
      <c r="J9" s="88"/>
      <c r="M9" s="43" t="str">
        <f>IF('ร,มส'!F13="","",'ร,มส'!F13)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'03'!$F11</f>
        <v/>
      </c>
      <c r="I10" s="87" t="str">
        <f t="shared" si="0"/>
        <v/>
      </c>
      <c r="J10" s="88"/>
      <c r="M10" s="43" t="str">
        <f>IF('ร,มส'!G13="","",'ร,มส'!G13)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'03'!$G11</f>
        <v/>
      </c>
      <c r="I11" s="87" t="str">
        <f t="shared" si="0"/>
        <v/>
      </c>
      <c r="J11" s="88"/>
      <c r="M11" s="43" t="str">
        <f>IF('ร,มส'!H13="","",'ร,มส'!H13)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'03'!$H11</f>
        <v/>
      </c>
      <c r="I12" s="87" t="str">
        <f t="shared" si="0"/>
        <v/>
      </c>
      <c r="J12" s="88"/>
      <c r="M12" s="43" t="str">
        <f>IF('ร,มส'!I13="","",'ร,มส'!I13)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'03'!$I11</f>
        <v/>
      </c>
      <c r="I13" s="87" t="str">
        <f t="shared" si="0"/>
        <v/>
      </c>
      <c r="J13" s="88"/>
      <c r="M13" s="43" t="str">
        <f>IF('ร,มส'!J13="","",'ร,มส'!J13)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'03'!$J11</f>
        <v/>
      </c>
      <c r="I14" s="87" t="str">
        <f t="shared" si="0"/>
        <v/>
      </c>
      <c r="J14" s="88"/>
      <c r="M14" s="43" t="str">
        <f>IF('ร,มส'!K13="","",'ร,มส'!K13)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'03'!$K11</f>
        <v/>
      </c>
      <c r="I15" s="87" t="str">
        <f t="shared" si="0"/>
        <v/>
      </c>
      <c r="J15" s="88"/>
      <c r="M15" s="43" t="str">
        <f>IF('ร,มส'!L13="","",'ร,มส'!L13)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'03'!$L11</f>
        <v/>
      </c>
      <c r="I16" s="87" t="str">
        <f t="shared" si="0"/>
        <v/>
      </c>
      <c r="J16" s="88"/>
      <c r="M16" s="43" t="str">
        <f>IF('ร,มส'!M13="","",'ร,มส'!M13)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'03'!$M11</f>
        <v/>
      </c>
      <c r="I17" s="87" t="str">
        <f t="shared" si="0"/>
        <v/>
      </c>
      <c r="J17" s="88"/>
      <c r="M17" s="43" t="str">
        <f>IF('ร,มส'!N13="","",'ร,มส'!N13)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'03'!$N11</f>
        <v/>
      </c>
      <c r="I18" s="87" t="str">
        <f t="shared" si="0"/>
        <v/>
      </c>
      <c r="J18" s="88"/>
      <c r="M18" s="43" t="str">
        <f>IF('ร,มส'!O13="","",'ร,มส'!O13)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'03'!$O11</f>
        <v/>
      </c>
      <c r="I19" s="87" t="str">
        <f t="shared" si="0"/>
        <v/>
      </c>
      <c r="J19" s="88"/>
      <c r="M19" s="43" t="str">
        <f>IF('ร,มส'!P13="","",'ร,มส'!P13)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'03'!$P11</f>
        <v/>
      </c>
      <c r="I20" s="87" t="str">
        <f t="shared" si="0"/>
        <v/>
      </c>
      <c r="J20" s="88"/>
      <c r="M20" s="43" t="str">
        <f>IF('ร,มส'!Q13="","",'ร,มส'!Q13)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'03'!$Q11</f>
        <v/>
      </c>
      <c r="I21" s="87" t="str">
        <f t="shared" si="0"/>
        <v/>
      </c>
      <c r="J21" s="88"/>
      <c r="M21" s="43" t="str">
        <f>IF('ร,มส'!R13="","",'ร,มส'!R13)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'03'!$R11</f>
        <v/>
      </c>
      <c r="I22" s="87" t="str">
        <f t="shared" si="0"/>
        <v/>
      </c>
      <c r="J22" s="88"/>
      <c r="M22" s="43" t="str">
        <f>IF('ร,มส'!S13="","",'ร,มส'!S13)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IF(เกณฑ์!E16="คะแนนร้อยละ",'03'!$U11,'02'!$AM11)</f>
        <v/>
      </c>
      <c r="F26" s="615"/>
      <c r="G26" s="356" t="s">
        <v>355</v>
      </c>
      <c r="H26" s="357"/>
      <c r="I26" s="358"/>
      <c r="J26" s="51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ข้อมูลกิจกรรม!$D$11</f>
        <v/>
      </c>
      <c r="F27" s="615"/>
      <c r="G27" s="356" t="s">
        <v>356</v>
      </c>
      <c r="H27" s="357"/>
      <c r="I27" s="358"/>
      <c r="J27" s="51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ข้อมูลกิจกรรม!$E$11</f>
        <v/>
      </c>
      <c r="F28" s="615"/>
      <c r="G28" s="356" t="s">
        <v>357</v>
      </c>
      <c r="H28" s="357"/>
      <c r="I28" s="358"/>
      <c r="J28" s="51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7"/>
      <c r="C29" s="608"/>
      <c r="D29" s="82" t="str">
        <f>ข้อมูลกิจกรรม!$V$11</f>
        <v/>
      </c>
      <c r="E29" s="86" t="str">
        <f>ข้อมูลกิจกรรม!$F$11</f>
        <v/>
      </c>
      <c r="F29" s="616"/>
      <c r="G29" s="359" t="s">
        <v>358</v>
      </c>
      <c r="H29" s="360"/>
      <c r="I29" s="361"/>
      <c r="J29" s="51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กิจกรรมพัฒนาผู้เรียน!J12</f>
        <v>0</v>
      </c>
      <c r="E30" s="86">
        <f>กิจกรรมพัฒนาผู้เรียน!H12</f>
        <v>0</v>
      </c>
      <c r="F30" s="426" t="s">
        <v>425</v>
      </c>
      <c r="G30" s="427"/>
      <c r="H30" s="427"/>
      <c r="I30" s="428"/>
      <c r="J30" s="86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'03'!$C12</f>
        <v>เด็กหญิงจารุพิชญา  ธัญญเจริญ</v>
      </c>
      <c r="F6" s="613" t="str">
        <f>"เลขประจำตัว     "&amp;'ข้อมูลนักเรียน  '!B12</f>
        <v>เลขประจำตัว     2382</v>
      </c>
      <c r="G6" s="613"/>
      <c r="H6" s="58" t="s">
        <v>2</v>
      </c>
      <c r="I6" s="76">
        <f>'03'!$A12</f>
        <v>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IF('ร,มส'!E14="","",'ร,มส'!E14)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'03'!$E12</f>
        <v/>
      </c>
      <c r="I9" s="87" t="str">
        <f t="shared" si="0"/>
        <v/>
      </c>
      <c r="J9" s="88"/>
      <c r="M9" s="43" t="str">
        <f>IF('ร,มส'!F14="","",'ร,มส'!F14)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'03'!$F12</f>
        <v/>
      </c>
      <c r="I10" s="87" t="str">
        <f t="shared" si="0"/>
        <v/>
      </c>
      <c r="J10" s="88"/>
      <c r="M10" s="43" t="str">
        <f>IF('ร,มส'!G14="","",'ร,มส'!G14)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'03'!$G12</f>
        <v/>
      </c>
      <c r="I11" s="87" t="str">
        <f t="shared" si="0"/>
        <v/>
      </c>
      <c r="J11" s="88"/>
      <c r="M11" s="43" t="str">
        <f>IF('ร,มส'!H14="","",'ร,มส'!H14)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'03'!$H12</f>
        <v/>
      </c>
      <c r="I12" s="87" t="str">
        <f t="shared" si="0"/>
        <v/>
      </c>
      <c r="J12" s="88"/>
      <c r="M12" s="43" t="str">
        <f>IF('ร,มส'!I14="","",'ร,มส'!I14)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'03'!$I12</f>
        <v/>
      </c>
      <c r="I13" s="87" t="str">
        <f t="shared" si="0"/>
        <v/>
      </c>
      <c r="J13" s="88"/>
      <c r="M13" s="43" t="str">
        <f>IF('ร,มส'!J14="","",'ร,มส'!J14)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'03'!$J12</f>
        <v/>
      </c>
      <c r="I14" s="87" t="str">
        <f t="shared" si="0"/>
        <v/>
      </c>
      <c r="J14" s="88"/>
      <c r="M14" s="43" t="str">
        <f>IF('ร,มส'!K14="","",'ร,มส'!K14)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'03'!$K12</f>
        <v/>
      </c>
      <c r="I15" s="87" t="str">
        <f t="shared" si="0"/>
        <v/>
      </c>
      <c r="J15" s="88"/>
      <c r="M15" s="43" t="str">
        <f>IF('ร,มส'!L14="","",'ร,มส'!L14)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'03'!$L12</f>
        <v/>
      </c>
      <c r="I16" s="87" t="str">
        <f t="shared" si="0"/>
        <v/>
      </c>
      <c r="J16" s="88"/>
      <c r="M16" s="43" t="str">
        <f>IF('ร,มส'!M14="","",'ร,มส'!M14)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'03'!$M12</f>
        <v/>
      </c>
      <c r="I17" s="87" t="str">
        <f t="shared" si="0"/>
        <v/>
      </c>
      <c r="J17" s="88"/>
      <c r="M17" s="43" t="str">
        <f>IF('ร,มส'!N14="","",'ร,มส'!N14)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'03'!$N12</f>
        <v/>
      </c>
      <c r="I18" s="87" t="str">
        <f t="shared" si="0"/>
        <v/>
      </c>
      <c r="J18" s="88"/>
      <c r="M18" s="43" t="str">
        <f>IF('ร,มส'!O14="","",'ร,มส'!O14)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'03'!$O12</f>
        <v/>
      </c>
      <c r="I19" s="87" t="str">
        <f t="shared" si="0"/>
        <v/>
      </c>
      <c r="J19" s="88"/>
      <c r="M19" s="43" t="str">
        <f>IF('ร,มส'!P14="","",'ร,มส'!P14)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'03'!$P12</f>
        <v/>
      </c>
      <c r="I20" s="87" t="str">
        <f t="shared" si="0"/>
        <v/>
      </c>
      <c r="J20" s="88"/>
      <c r="M20" s="43" t="str">
        <f>IF('ร,มส'!Q14="","",'ร,มส'!Q14)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'03'!$Q12</f>
        <v/>
      </c>
      <c r="I21" s="87" t="str">
        <f t="shared" si="0"/>
        <v/>
      </c>
      <c r="J21" s="88"/>
      <c r="M21" s="43" t="str">
        <f>IF('ร,มส'!R14="","",'ร,มส'!R14)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'03'!$R12</f>
        <v/>
      </c>
      <c r="I22" s="87" t="str">
        <f t="shared" si="0"/>
        <v/>
      </c>
      <c r="J22" s="88"/>
      <c r="M22" s="43" t="str">
        <f>IF('ร,มส'!S14="","",'ร,มส'!S14)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IF(เกณฑ์!E16="คะแนนร้อยละ",'03'!$U12,'02'!$AM12)</f>
        <v/>
      </c>
      <c r="F26" s="615"/>
      <c r="G26" s="356" t="s">
        <v>355</v>
      </c>
      <c r="H26" s="357"/>
      <c r="I26" s="358"/>
      <c r="J26" s="51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ข้อมูลกิจกรรม!$D$12</f>
        <v/>
      </c>
      <c r="F27" s="615"/>
      <c r="G27" s="356" t="s">
        <v>356</v>
      </c>
      <c r="H27" s="357"/>
      <c r="I27" s="358"/>
      <c r="J27" s="51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ข้อมูลกิจกรรม!$E$12</f>
        <v/>
      </c>
      <c r="F28" s="615"/>
      <c r="G28" s="356" t="s">
        <v>357</v>
      </c>
      <c r="H28" s="357"/>
      <c r="I28" s="358"/>
      <c r="J28" s="51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7"/>
      <c r="C29" s="608"/>
      <c r="D29" s="82" t="str">
        <f>ข้อมูลกิจกรรม!$V$12</f>
        <v/>
      </c>
      <c r="E29" s="86" t="str">
        <f>ข้อมูลกิจกรรม!$F$12</f>
        <v/>
      </c>
      <c r="F29" s="616"/>
      <c r="G29" s="359" t="s">
        <v>358</v>
      </c>
      <c r="H29" s="360"/>
      <c r="I29" s="361"/>
      <c r="J29" s="51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กิจกรรมพัฒนาผู้เรียน!J13</f>
        <v>0</v>
      </c>
      <c r="E30" s="86">
        <f>กิจกรรมพัฒนาผู้เรียน!H13</f>
        <v>0</v>
      </c>
      <c r="F30" s="426" t="s">
        <v>425</v>
      </c>
      <c r="G30" s="427"/>
      <c r="H30" s="427"/>
      <c r="I30" s="428"/>
      <c r="J30" s="86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'03'!$C13</f>
        <v>เด็กหญิงนันท์นภัส  เจียมพัว</v>
      </c>
      <c r="F6" s="613" t="str">
        <f>"เลขประจำตัว     "&amp;'ข้อมูลนักเรียน  '!B13</f>
        <v>เลขประจำตัว     2383</v>
      </c>
      <c r="G6" s="613"/>
      <c r="H6" s="58" t="s">
        <v>2</v>
      </c>
      <c r="I6" s="76">
        <f>'03'!$A13</f>
        <v>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IF('ร,มส'!E15="","",'ร,มส'!E15)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'03'!$E13</f>
        <v/>
      </c>
      <c r="I9" s="87" t="str">
        <f t="shared" si="0"/>
        <v/>
      </c>
      <c r="J9" s="88"/>
      <c r="M9" s="43" t="str">
        <f>IF('ร,มส'!F15="","",'ร,มส'!F15)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'03'!$F13</f>
        <v/>
      </c>
      <c r="I10" s="87" t="str">
        <f t="shared" si="0"/>
        <v/>
      </c>
      <c r="J10" s="88"/>
      <c r="M10" s="43" t="str">
        <f>IF('ร,มส'!G15="","",'ร,มส'!G15)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'03'!$G13</f>
        <v/>
      </c>
      <c r="I11" s="87" t="str">
        <f t="shared" si="0"/>
        <v/>
      </c>
      <c r="J11" s="88"/>
      <c r="M11" s="43" t="str">
        <f>IF('ร,มส'!H15="","",'ร,มส'!H15)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'03'!$H13</f>
        <v/>
      </c>
      <c r="I12" s="87" t="str">
        <f t="shared" si="0"/>
        <v/>
      </c>
      <c r="J12" s="88"/>
      <c r="M12" s="43" t="str">
        <f>IF('ร,มส'!I15="","",'ร,มส'!I15)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'03'!$I13</f>
        <v/>
      </c>
      <c r="I13" s="87" t="str">
        <f t="shared" si="0"/>
        <v/>
      </c>
      <c r="J13" s="88"/>
      <c r="M13" s="43" t="str">
        <f>IF('ร,มส'!J15="","",'ร,มส'!J15)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'03'!$J13</f>
        <v/>
      </c>
      <c r="I14" s="87" t="str">
        <f t="shared" si="0"/>
        <v/>
      </c>
      <c r="J14" s="88"/>
      <c r="M14" s="43" t="str">
        <f>IF('ร,มส'!K15="","",'ร,มส'!K15)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'03'!$K13</f>
        <v/>
      </c>
      <c r="I15" s="87" t="str">
        <f t="shared" si="0"/>
        <v/>
      </c>
      <c r="J15" s="88"/>
      <c r="M15" s="43" t="str">
        <f>IF('ร,มส'!L15="","",'ร,มส'!L15)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'03'!$L13</f>
        <v/>
      </c>
      <c r="I16" s="87" t="str">
        <f t="shared" si="0"/>
        <v/>
      </c>
      <c r="J16" s="88"/>
      <c r="M16" s="43" t="str">
        <f>IF('ร,มส'!M15="","",'ร,มส'!M15)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'03'!$M13</f>
        <v/>
      </c>
      <c r="I17" s="87" t="str">
        <f t="shared" si="0"/>
        <v/>
      </c>
      <c r="J17" s="88"/>
      <c r="M17" s="43" t="str">
        <f>IF('ร,มส'!N15="","",'ร,มส'!N15)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'03'!$N13</f>
        <v/>
      </c>
      <c r="I18" s="87" t="str">
        <f t="shared" si="0"/>
        <v/>
      </c>
      <c r="J18" s="88"/>
      <c r="M18" s="43" t="str">
        <f>IF('ร,มส'!O15="","",'ร,มส'!O15)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'03'!$O13</f>
        <v/>
      </c>
      <c r="I19" s="87" t="str">
        <f t="shared" si="0"/>
        <v/>
      </c>
      <c r="J19" s="88"/>
      <c r="M19" s="43" t="str">
        <f>IF('ร,มส'!P15="","",'ร,มส'!P15)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'03'!$P13</f>
        <v/>
      </c>
      <c r="I20" s="87" t="str">
        <f t="shared" si="0"/>
        <v/>
      </c>
      <c r="J20" s="88"/>
      <c r="M20" s="43" t="str">
        <f>IF('ร,มส'!Q15="","",'ร,มส'!Q15)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'03'!$Q13</f>
        <v/>
      </c>
      <c r="I21" s="87" t="str">
        <f t="shared" si="0"/>
        <v/>
      </c>
      <c r="J21" s="88"/>
      <c r="M21" s="43" t="str">
        <f>IF('ร,มส'!R15="","",'ร,มส'!R15)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'03'!$R13</f>
        <v/>
      </c>
      <c r="I22" s="87" t="str">
        <f t="shared" si="0"/>
        <v/>
      </c>
      <c r="J22" s="88"/>
      <c r="M22" s="43" t="str">
        <f>IF('ร,มส'!S15="","",'ร,มส'!S15)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IF(เกณฑ์!E16="คะแนนร้อยละ",'03'!$U13,'02'!$AM13)</f>
        <v/>
      </c>
      <c r="F26" s="615"/>
      <c r="G26" s="356" t="s">
        <v>355</v>
      </c>
      <c r="H26" s="357"/>
      <c r="I26" s="358"/>
      <c r="J26" s="51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ข้อมูลกิจกรรม!$D$13</f>
        <v/>
      </c>
      <c r="F27" s="615"/>
      <c r="G27" s="356" t="s">
        <v>356</v>
      </c>
      <c r="H27" s="357"/>
      <c r="I27" s="358"/>
      <c r="J27" s="51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ข้อมูลกิจกรรม!$E$13</f>
        <v/>
      </c>
      <c r="F28" s="615"/>
      <c r="G28" s="356" t="s">
        <v>357</v>
      </c>
      <c r="H28" s="357"/>
      <c r="I28" s="358"/>
      <c r="J28" s="51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7"/>
      <c r="C29" s="608"/>
      <c r="D29" s="82" t="str">
        <f>ข้อมูลกิจกรรม!$V$13</f>
        <v/>
      </c>
      <c r="E29" s="86" t="str">
        <f>ข้อมูลกิจกรรม!$F$13</f>
        <v/>
      </c>
      <c r="F29" s="616"/>
      <c r="G29" s="359" t="s">
        <v>358</v>
      </c>
      <c r="H29" s="360"/>
      <c r="I29" s="361"/>
      <c r="J29" s="51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กิจกรรมพัฒนาผู้เรียน!J14</f>
        <v>0</v>
      </c>
      <c r="E30" s="86">
        <f>กิจกรรมพัฒนาผู้เรียน!H14</f>
        <v>0</v>
      </c>
      <c r="F30" s="426" t="s">
        <v>425</v>
      </c>
      <c r="G30" s="427"/>
      <c r="H30" s="427"/>
      <c r="I30" s="428"/>
      <c r="J30" s="86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'03'!$C14</f>
        <v>เด็กหญิงปภาดา  แก่นมั่น</v>
      </c>
      <c r="F6" s="613" t="str">
        <f>"เลขประจำตัว     "&amp;'ข้อมูลนักเรียน  '!B14</f>
        <v>เลขประจำตัว     2384</v>
      </c>
      <c r="G6" s="613"/>
      <c r="H6" s="58" t="s">
        <v>2</v>
      </c>
      <c r="I6" s="76">
        <f>'03'!$A14</f>
        <v>10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IF('ร,มส'!E16="","",'ร,มส'!E16)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'03'!$E14</f>
        <v/>
      </c>
      <c r="I9" s="87" t="str">
        <f t="shared" si="0"/>
        <v/>
      </c>
      <c r="J9" s="88"/>
      <c r="M9" s="43" t="str">
        <f>IF('ร,มส'!F16="","",'ร,มส'!F16)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'03'!$F14</f>
        <v/>
      </c>
      <c r="I10" s="87" t="str">
        <f t="shared" si="0"/>
        <v/>
      </c>
      <c r="J10" s="88"/>
      <c r="M10" s="43" t="str">
        <f>IF('ร,มส'!G16="","",'ร,มส'!G16)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'03'!$G14</f>
        <v/>
      </c>
      <c r="I11" s="87" t="str">
        <f t="shared" si="0"/>
        <v/>
      </c>
      <c r="J11" s="88"/>
      <c r="M11" s="43" t="str">
        <f>IF('ร,มส'!H16="","",'ร,มส'!H16)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'03'!$H14</f>
        <v/>
      </c>
      <c r="I12" s="87" t="str">
        <f t="shared" si="0"/>
        <v/>
      </c>
      <c r="J12" s="88"/>
      <c r="M12" s="43" t="str">
        <f>IF('ร,มส'!I16="","",'ร,มส'!I16)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'03'!$I14</f>
        <v/>
      </c>
      <c r="I13" s="87" t="str">
        <f t="shared" si="0"/>
        <v/>
      </c>
      <c r="J13" s="88"/>
      <c r="M13" s="43" t="str">
        <f>IF('ร,มส'!J16="","",'ร,มส'!J16)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'03'!$J14</f>
        <v/>
      </c>
      <c r="I14" s="87" t="str">
        <f t="shared" si="0"/>
        <v/>
      </c>
      <c r="J14" s="88"/>
      <c r="M14" s="43" t="str">
        <f>IF('ร,มส'!K16="","",'ร,มส'!K16)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'03'!$K14</f>
        <v/>
      </c>
      <c r="I15" s="87" t="str">
        <f t="shared" si="0"/>
        <v/>
      </c>
      <c r="J15" s="88"/>
      <c r="M15" s="43" t="str">
        <f>IF('ร,มส'!L16="","",'ร,มส'!L16)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'03'!$L14</f>
        <v/>
      </c>
      <c r="I16" s="87" t="str">
        <f t="shared" si="0"/>
        <v/>
      </c>
      <c r="J16" s="88"/>
      <c r="M16" s="43" t="str">
        <f>IF('ร,มส'!M16="","",'ร,มส'!M16)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'03'!$M14</f>
        <v/>
      </c>
      <c r="I17" s="87" t="str">
        <f t="shared" si="0"/>
        <v/>
      </c>
      <c r="J17" s="88"/>
      <c r="M17" s="43" t="str">
        <f>IF('ร,มส'!N16="","",'ร,มส'!N16)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'03'!$N14</f>
        <v/>
      </c>
      <c r="I18" s="87" t="str">
        <f t="shared" si="0"/>
        <v/>
      </c>
      <c r="J18" s="88"/>
      <c r="M18" s="43" t="str">
        <f>IF('ร,มส'!O16="","",'ร,มส'!O16)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'03'!$O14</f>
        <v/>
      </c>
      <c r="I19" s="87" t="str">
        <f t="shared" si="0"/>
        <v/>
      </c>
      <c r="J19" s="88"/>
      <c r="M19" s="43" t="str">
        <f>IF('ร,มส'!P16="","",'ร,มส'!P16)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'03'!$P14</f>
        <v/>
      </c>
      <c r="I20" s="87" t="str">
        <f t="shared" si="0"/>
        <v/>
      </c>
      <c r="J20" s="88"/>
      <c r="M20" s="43" t="str">
        <f>IF('ร,มส'!Q16="","",'ร,มส'!Q16)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'03'!$Q14</f>
        <v/>
      </c>
      <c r="I21" s="87" t="str">
        <f t="shared" si="0"/>
        <v/>
      </c>
      <c r="J21" s="88"/>
      <c r="M21" s="43" t="str">
        <f>IF('ร,มส'!R16="","",'ร,มส'!R16)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'03'!$R14</f>
        <v/>
      </c>
      <c r="I22" s="87" t="str">
        <f t="shared" si="0"/>
        <v/>
      </c>
      <c r="J22" s="88"/>
      <c r="M22" s="43" t="str">
        <f>IF('ร,มส'!S16="","",'ร,มส'!S16)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IF(เกณฑ์!E16="คะแนนร้อยละ",'03'!$U14,'02'!$AM14)</f>
        <v/>
      </c>
      <c r="F26" s="615"/>
      <c r="G26" s="356" t="s">
        <v>355</v>
      </c>
      <c r="H26" s="357"/>
      <c r="I26" s="358"/>
      <c r="J26" s="51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ข้อมูลกิจกรรม!$D$14</f>
        <v/>
      </c>
      <c r="F27" s="615"/>
      <c r="G27" s="356" t="s">
        <v>356</v>
      </c>
      <c r="H27" s="357"/>
      <c r="I27" s="358"/>
      <c r="J27" s="51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ข้อมูลกิจกรรม!$E$14</f>
        <v/>
      </c>
      <c r="F28" s="615"/>
      <c r="G28" s="356" t="s">
        <v>357</v>
      </c>
      <c r="H28" s="357"/>
      <c r="I28" s="358"/>
      <c r="J28" s="51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7"/>
      <c r="C29" s="608"/>
      <c r="D29" s="82" t="str">
        <f>ข้อมูลกิจกรรม!$V$14</f>
        <v/>
      </c>
      <c r="E29" s="86" t="str">
        <f>ข้อมูลกิจกรรม!$F$14</f>
        <v/>
      </c>
      <c r="F29" s="616"/>
      <c r="G29" s="359" t="s">
        <v>358</v>
      </c>
      <c r="H29" s="360"/>
      <c r="I29" s="361"/>
      <c r="J29" s="51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กิจกรรมพัฒนาผู้เรียน!J15</f>
        <v>0</v>
      </c>
      <c r="E30" s="86">
        <f>กิจกรรมพัฒนาผู้เรียน!H15</f>
        <v>0</v>
      </c>
      <c r="F30" s="426" t="s">
        <v>425</v>
      </c>
      <c r="G30" s="427"/>
      <c r="H30" s="427"/>
      <c r="I30" s="428"/>
      <c r="J30" s="86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'03'!$C15</f>
        <v>เด็กหญิงกชพร  กล้อยกลิ้ง</v>
      </c>
      <c r="F6" s="613" t="str">
        <f>"เลขประจำตัว     "&amp;'ข้อมูลนักเรียน  '!B15</f>
        <v>เลขประจำตัว     2385</v>
      </c>
      <c r="G6" s="613"/>
      <c r="H6" s="58" t="s">
        <v>2</v>
      </c>
      <c r="I6" s="76">
        <f>'03'!$A15</f>
        <v>11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IF('ร,มส'!E17="","",'ร,มส'!E17)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'03'!$E15</f>
        <v/>
      </c>
      <c r="I9" s="87" t="str">
        <f t="shared" si="0"/>
        <v/>
      </c>
      <c r="J9" s="88"/>
      <c r="M9" s="43" t="str">
        <f>IF('ร,มส'!F17="","",'ร,มส'!F17)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'03'!$F15</f>
        <v/>
      </c>
      <c r="I10" s="87" t="str">
        <f t="shared" si="0"/>
        <v/>
      </c>
      <c r="J10" s="88"/>
      <c r="M10" s="43" t="str">
        <f>IF('ร,มส'!G17="","",'ร,มส'!G17)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'03'!$G15</f>
        <v/>
      </c>
      <c r="I11" s="87" t="str">
        <f t="shared" si="0"/>
        <v/>
      </c>
      <c r="J11" s="88"/>
      <c r="M11" s="43" t="str">
        <f>IF('ร,มส'!H17="","",'ร,มส'!H17)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'03'!$H15</f>
        <v/>
      </c>
      <c r="I12" s="87" t="str">
        <f t="shared" si="0"/>
        <v/>
      </c>
      <c r="J12" s="88"/>
      <c r="M12" s="43" t="str">
        <f>IF('ร,มส'!I17="","",'ร,มส'!I17)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'03'!$I15</f>
        <v/>
      </c>
      <c r="I13" s="87" t="str">
        <f t="shared" si="0"/>
        <v/>
      </c>
      <c r="J13" s="88"/>
      <c r="M13" s="43" t="str">
        <f>IF('ร,มส'!J17="","",'ร,มส'!J17)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'03'!$J15</f>
        <v/>
      </c>
      <c r="I14" s="87" t="str">
        <f t="shared" si="0"/>
        <v/>
      </c>
      <c r="J14" s="88"/>
      <c r="M14" s="43" t="str">
        <f>IF('ร,มส'!K17="","",'ร,มส'!K17)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'03'!$K15</f>
        <v/>
      </c>
      <c r="I15" s="87" t="str">
        <f t="shared" si="0"/>
        <v/>
      </c>
      <c r="J15" s="88"/>
      <c r="M15" s="43" t="str">
        <f>IF('ร,มส'!L17="","",'ร,มส'!L17)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'03'!$L15</f>
        <v/>
      </c>
      <c r="I16" s="87" t="str">
        <f t="shared" si="0"/>
        <v/>
      </c>
      <c r="J16" s="88"/>
      <c r="M16" s="43" t="str">
        <f>IF('ร,มส'!M17="","",'ร,มส'!M17)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'03'!$M15</f>
        <v/>
      </c>
      <c r="I17" s="87" t="str">
        <f t="shared" si="0"/>
        <v/>
      </c>
      <c r="J17" s="88"/>
      <c r="M17" s="43" t="str">
        <f>IF('ร,มส'!N17="","",'ร,มส'!N17)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'03'!$N15</f>
        <v/>
      </c>
      <c r="I18" s="87" t="str">
        <f t="shared" si="0"/>
        <v/>
      </c>
      <c r="J18" s="88"/>
      <c r="M18" s="43" t="str">
        <f>IF('ร,มส'!O17="","",'ร,มส'!O17)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'03'!$O15</f>
        <v/>
      </c>
      <c r="I19" s="87" t="str">
        <f t="shared" si="0"/>
        <v/>
      </c>
      <c r="J19" s="88"/>
      <c r="M19" s="43" t="str">
        <f>IF('ร,มส'!P17="","",'ร,มส'!P17)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'03'!$P15</f>
        <v/>
      </c>
      <c r="I20" s="87" t="str">
        <f t="shared" si="0"/>
        <v/>
      </c>
      <c r="J20" s="88"/>
      <c r="M20" s="43" t="str">
        <f>IF('ร,มส'!Q17="","",'ร,มส'!Q17)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'03'!$Q15</f>
        <v/>
      </c>
      <c r="I21" s="87" t="str">
        <f t="shared" si="0"/>
        <v/>
      </c>
      <c r="J21" s="88"/>
      <c r="M21" s="43" t="str">
        <f>IF('ร,มส'!R17="","",'ร,มส'!R17)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'03'!$R15</f>
        <v/>
      </c>
      <c r="I22" s="87" t="str">
        <f t="shared" si="0"/>
        <v/>
      </c>
      <c r="J22" s="88"/>
      <c r="M22" s="43" t="str">
        <f>IF('ร,มส'!S17="","",'ร,มส'!S17)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IF(เกณฑ์!E16="คะแนนร้อยละ",'03'!$U15,'02'!$AM15)</f>
        <v/>
      </c>
      <c r="F26" s="615"/>
      <c r="G26" s="356" t="s">
        <v>355</v>
      </c>
      <c r="H26" s="357"/>
      <c r="I26" s="358"/>
      <c r="J26" s="51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ข้อมูลกิจกรรม!$D$15</f>
        <v/>
      </c>
      <c r="F27" s="615"/>
      <c r="G27" s="356" t="s">
        <v>356</v>
      </c>
      <c r="H27" s="357"/>
      <c r="I27" s="358"/>
      <c r="J27" s="51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ข้อมูลกิจกรรม!$E$15</f>
        <v/>
      </c>
      <c r="F28" s="615"/>
      <c r="G28" s="356" t="s">
        <v>357</v>
      </c>
      <c r="H28" s="357"/>
      <c r="I28" s="358"/>
      <c r="J28" s="51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7"/>
      <c r="C29" s="608"/>
      <c r="D29" s="82" t="str">
        <f>ข้อมูลกิจกรรม!$V$15</f>
        <v/>
      </c>
      <c r="E29" s="86" t="str">
        <f>ข้อมูลกิจกรรม!$F$15</f>
        <v/>
      </c>
      <c r="F29" s="616"/>
      <c r="G29" s="359" t="s">
        <v>358</v>
      </c>
      <c r="H29" s="360"/>
      <c r="I29" s="361"/>
      <c r="J29" s="51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กิจกรรมพัฒนาผู้เรียน!J16</f>
        <v>0</v>
      </c>
      <c r="E30" s="86">
        <f>กิจกรรมพัฒนาผู้เรียน!H16</f>
        <v>0</v>
      </c>
      <c r="F30" s="426" t="s">
        <v>425</v>
      </c>
      <c r="G30" s="427"/>
      <c r="H30" s="427"/>
      <c r="I30" s="428"/>
      <c r="J30" s="86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'03'!$C16</f>
        <v>เด็กหญิงณัฏฐธิดา  วุฒิชัยรังสรรค์</v>
      </c>
      <c r="F6" s="613" t="str">
        <f>"เลขประจำตัว     "&amp;'ข้อมูลนักเรียน  '!B16</f>
        <v>เลขประจำตัว     2386</v>
      </c>
      <c r="G6" s="613"/>
      <c r="H6" s="58" t="s">
        <v>2</v>
      </c>
      <c r="I6" s="76">
        <f>'03'!$A16</f>
        <v>12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IF('ร,มส'!E18="","",'ร,มส'!E18)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'03'!$E16</f>
        <v/>
      </c>
      <c r="I9" s="87" t="str">
        <f t="shared" si="0"/>
        <v/>
      </c>
      <c r="J9" s="88"/>
      <c r="M9" s="43" t="str">
        <f>IF('ร,มส'!F18="","",'ร,มส'!F18)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'03'!$F16</f>
        <v/>
      </c>
      <c r="I10" s="87" t="str">
        <f t="shared" si="0"/>
        <v/>
      </c>
      <c r="J10" s="88"/>
      <c r="M10" s="43" t="str">
        <f>IF('ร,มส'!G18="","",'ร,มส'!G18)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'03'!$G16</f>
        <v/>
      </c>
      <c r="I11" s="87" t="str">
        <f t="shared" si="0"/>
        <v/>
      </c>
      <c r="J11" s="88"/>
      <c r="M11" s="43" t="str">
        <f>IF('ร,มส'!H18="","",'ร,มส'!H18)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'03'!$H16</f>
        <v/>
      </c>
      <c r="I12" s="87" t="str">
        <f t="shared" si="0"/>
        <v/>
      </c>
      <c r="J12" s="88"/>
      <c r="M12" s="43" t="str">
        <f>IF('ร,มส'!I18="","",'ร,มส'!I18)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'03'!$I16</f>
        <v/>
      </c>
      <c r="I13" s="87" t="str">
        <f t="shared" si="0"/>
        <v/>
      </c>
      <c r="J13" s="88"/>
      <c r="M13" s="43" t="str">
        <f>IF('ร,มส'!J18="","",'ร,มส'!J18)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'03'!$J16</f>
        <v/>
      </c>
      <c r="I14" s="87" t="str">
        <f t="shared" si="0"/>
        <v/>
      </c>
      <c r="J14" s="88"/>
      <c r="M14" s="43" t="str">
        <f>IF('ร,มส'!K18="","",'ร,มส'!K18)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'03'!$K16</f>
        <v/>
      </c>
      <c r="I15" s="87" t="str">
        <f t="shared" si="0"/>
        <v/>
      </c>
      <c r="J15" s="88"/>
      <c r="M15" s="43" t="str">
        <f>IF('ร,มส'!L18="","",'ร,มส'!L18)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'03'!$L16</f>
        <v/>
      </c>
      <c r="I16" s="87" t="str">
        <f t="shared" si="0"/>
        <v/>
      </c>
      <c r="J16" s="88"/>
      <c r="M16" s="43" t="str">
        <f>IF('ร,มส'!M18="","",'ร,มส'!M18)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'03'!$M16</f>
        <v/>
      </c>
      <c r="I17" s="87" t="str">
        <f t="shared" si="0"/>
        <v/>
      </c>
      <c r="J17" s="88"/>
      <c r="M17" s="43" t="str">
        <f>IF('ร,มส'!N18="","",'ร,มส'!N18)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'03'!$N16</f>
        <v/>
      </c>
      <c r="I18" s="87" t="str">
        <f t="shared" si="0"/>
        <v/>
      </c>
      <c r="J18" s="88"/>
      <c r="M18" s="43" t="str">
        <f>IF('ร,มส'!O18="","",'ร,มส'!O18)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'03'!$O16</f>
        <v/>
      </c>
      <c r="I19" s="87" t="str">
        <f t="shared" si="0"/>
        <v/>
      </c>
      <c r="J19" s="88"/>
      <c r="M19" s="43" t="str">
        <f>IF('ร,มส'!P18="","",'ร,มส'!P18)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'03'!$P16</f>
        <v/>
      </c>
      <c r="I20" s="87" t="str">
        <f t="shared" si="0"/>
        <v/>
      </c>
      <c r="J20" s="88"/>
      <c r="M20" s="43" t="str">
        <f>IF('ร,มส'!Q18="","",'ร,มส'!Q18)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'03'!$Q16</f>
        <v/>
      </c>
      <c r="I21" s="87" t="str">
        <f t="shared" si="0"/>
        <v/>
      </c>
      <c r="J21" s="88"/>
      <c r="M21" s="43" t="str">
        <f>IF('ร,มส'!R18="","",'ร,มส'!R18)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'03'!$R16</f>
        <v/>
      </c>
      <c r="I22" s="87" t="str">
        <f t="shared" si="0"/>
        <v/>
      </c>
      <c r="J22" s="88"/>
      <c r="M22" s="43" t="str">
        <f>IF('ร,มส'!S18="","",'ร,มส'!S18)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IF(เกณฑ์!E16="คะแนนร้อยละ",'03'!$U16,'02'!$AM16)</f>
        <v/>
      </c>
      <c r="F26" s="615"/>
      <c r="G26" s="356" t="s">
        <v>355</v>
      </c>
      <c r="H26" s="357"/>
      <c r="I26" s="358"/>
      <c r="J26" s="51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ข้อมูลกิจกรรม!$D$16</f>
        <v/>
      </c>
      <c r="F27" s="615"/>
      <c r="G27" s="356" t="s">
        <v>356</v>
      </c>
      <c r="H27" s="357"/>
      <c r="I27" s="358"/>
      <c r="J27" s="51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ข้อมูลกิจกรรม!$E$16</f>
        <v/>
      </c>
      <c r="F28" s="615"/>
      <c r="G28" s="356" t="s">
        <v>357</v>
      </c>
      <c r="H28" s="357"/>
      <c r="I28" s="358"/>
      <c r="J28" s="51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7"/>
      <c r="C29" s="608"/>
      <c r="D29" s="82" t="str">
        <f>ข้อมูลกิจกรรม!$V$16</f>
        <v/>
      </c>
      <c r="E29" s="86" t="str">
        <f>ข้อมูลกิจกรรม!$F$16</f>
        <v/>
      </c>
      <c r="F29" s="616"/>
      <c r="G29" s="359" t="s">
        <v>358</v>
      </c>
      <c r="H29" s="360"/>
      <c r="I29" s="361"/>
      <c r="J29" s="51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กิจกรรมพัฒนาผู้เรียน!J17</f>
        <v>0</v>
      </c>
      <c r="E30" s="86">
        <f>กิจกรรมพัฒนาผู้เรียน!H17</f>
        <v>0</v>
      </c>
      <c r="F30" s="426" t="s">
        <v>425</v>
      </c>
      <c r="G30" s="427"/>
      <c r="H30" s="427"/>
      <c r="I30" s="428"/>
      <c r="J30" s="86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'03'!$C17</f>
        <v>เด็กหญิงกมลธิดา  แท่งทอง</v>
      </c>
      <c r="F6" s="613" t="str">
        <f>"เลขประจำตัว     "&amp;'ข้อมูลนักเรียน  '!B17</f>
        <v>เลขประจำตัว     2387</v>
      </c>
      <c r="G6" s="613"/>
      <c r="H6" s="58" t="s">
        <v>2</v>
      </c>
      <c r="I6" s="76">
        <f>'03'!$A17</f>
        <v>13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IF('ร,มส'!E19="","",'ร,มส'!E19)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'03'!$E17</f>
        <v/>
      </c>
      <c r="I9" s="87" t="str">
        <f t="shared" si="0"/>
        <v/>
      </c>
      <c r="J9" s="88"/>
      <c r="M9" s="43" t="str">
        <f>IF('ร,มส'!F19="","",'ร,มส'!F19)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'03'!$F17</f>
        <v/>
      </c>
      <c r="I10" s="87" t="str">
        <f t="shared" si="0"/>
        <v/>
      </c>
      <c r="J10" s="88"/>
      <c r="M10" s="43" t="str">
        <f>IF('ร,มส'!G19="","",'ร,มส'!G19)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'03'!$G17</f>
        <v/>
      </c>
      <c r="I11" s="87" t="str">
        <f t="shared" si="0"/>
        <v/>
      </c>
      <c r="J11" s="88"/>
      <c r="M11" s="43" t="str">
        <f>IF('ร,มส'!H19="","",'ร,มส'!H19)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'03'!$H17</f>
        <v/>
      </c>
      <c r="I12" s="87" t="str">
        <f t="shared" si="0"/>
        <v/>
      </c>
      <c r="J12" s="88"/>
      <c r="M12" s="43" t="str">
        <f>IF('ร,มส'!I19="","",'ร,มส'!I19)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'03'!$I17</f>
        <v/>
      </c>
      <c r="I13" s="87" t="str">
        <f t="shared" si="0"/>
        <v/>
      </c>
      <c r="J13" s="88"/>
      <c r="M13" s="43" t="str">
        <f>IF('ร,มส'!J19="","",'ร,มส'!J19)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'03'!$J17</f>
        <v/>
      </c>
      <c r="I14" s="87" t="str">
        <f t="shared" si="0"/>
        <v/>
      </c>
      <c r="J14" s="88"/>
      <c r="M14" s="43" t="str">
        <f>IF('ร,มส'!K19="","",'ร,มส'!K19)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'03'!$K17</f>
        <v/>
      </c>
      <c r="I15" s="87" t="str">
        <f t="shared" si="0"/>
        <v/>
      </c>
      <c r="J15" s="88"/>
      <c r="M15" s="43" t="str">
        <f>IF('ร,มส'!L19="","",'ร,มส'!L19)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'03'!$L17</f>
        <v/>
      </c>
      <c r="I16" s="87" t="str">
        <f t="shared" si="0"/>
        <v/>
      </c>
      <c r="J16" s="88"/>
      <c r="M16" s="43" t="str">
        <f>IF('ร,มส'!M19="","",'ร,มส'!M19)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'03'!$M17</f>
        <v/>
      </c>
      <c r="I17" s="87" t="str">
        <f t="shared" si="0"/>
        <v/>
      </c>
      <c r="J17" s="88"/>
      <c r="M17" s="43" t="str">
        <f>IF('ร,มส'!N19="","",'ร,มส'!N19)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'03'!$N17</f>
        <v/>
      </c>
      <c r="I18" s="87" t="str">
        <f t="shared" si="0"/>
        <v/>
      </c>
      <c r="J18" s="88"/>
      <c r="M18" s="43" t="str">
        <f>IF('ร,มส'!O19="","",'ร,มส'!O19)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'03'!$O17</f>
        <v/>
      </c>
      <c r="I19" s="87" t="str">
        <f t="shared" si="0"/>
        <v/>
      </c>
      <c r="J19" s="88"/>
      <c r="M19" s="43" t="str">
        <f>IF('ร,มส'!P19="","",'ร,มส'!P19)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'03'!$P17</f>
        <v/>
      </c>
      <c r="I20" s="87" t="str">
        <f t="shared" si="0"/>
        <v/>
      </c>
      <c r="J20" s="88"/>
      <c r="M20" s="43" t="str">
        <f>IF('ร,มส'!Q19="","",'ร,มส'!Q19)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'03'!$Q17</f>
        <v/>
      </c>
      <c r="I21" s="87" t="str">
        <f t="shared" si="0"/>
        <v/>
      </c>
      <c r="J21" s="88"/>
      <c r="M21" s="43" t="str">
        <f>IF('ร,มส'!R19="","",'ร,มส'!R19)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'03'!$R17</f>
        <v/>
      </c>
      <c r="I22" s="87" t="str">
        <f t="shared" si="0"/>
        <v/>
      </c>
      <c r="J22" s="88"/>
      <c r="M22" s="43" t="str">
        <f>IF('ร,มส'!S19="","",'ร,มส'!S19)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IF(เกณฑ์!E16="คะแนนร้อยละ",'03'!$U17,'02'!$AM17)</f>
        <v/>
      </c>
      <c r="F26" s="615"/>
      <c r="G26" s="356" t="s">
        <v>355</v>
      </c>
      <c r="H26" s="357"/>
      <c r="I26" s="358"/>
      <c r="J26" s="51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ข้อมูลกิจกรรม!$D$17</f>
        <v/>
      </c>
      <c r="F27" s="615"/>
      <c r="G27" s="356" t="s">
        <v>356</v>
      </c>
      <c r="H27" s="357"/>
      <c r="I27" s="358"/>
      <c r="J27" s="51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ข้อมูลกิจกรรม!$E$17</f>
        <v/>
      </c>
      <c r="F28" s="615"/>
      <c r="G28" s="356" t="s">
        <v>357</v>
      </c>
      <c r="H28" s="357"/>
      <c r="I28" s="358"/>
      <c r="J28" s="51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7"/>
      <c r="C29" s="608"/>
      <c r="D29" s="82" t="str">
        <f>ข้อมูลกิจกรรม!$V$17</f>
        <v/>
      </c>
      <c r="E29" s="86" t="str">
        <f>ข้อมูลกิจกรรม!$F$17</f>
        <v/>
      </c>
      <c r="F29" s="616"/>
      <c r="G29" s="359" t="s">
        <v>358</v>
      </c>
      <c r="H29" s="360"/>
      <c r="I29" s="361"/>
      <c r="J29" s="51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กิจกรรมพัฒนาผู้เรียน!J18</f>
        <v>0</v>
      </c>
      <c r="E30" s="86">
        <f>กิจกรรมพัฒนาผู้เรียน!H18</f>
        <v>0</v>
      </c>
      <c r="F30" s="426" t="s">
        <v>425</v>
      </c>
      <c r="G30" s="427"/>
      <c r="H30" s="427"/>
      <c r="I30" s="428"/>
      <c r="J30" s="86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'03'!$C18</f>
        <v>เด็กชายธีรดล  กรานวงษ์</v>
      </c>
      <c r="F6" s="613" t="str">
        <f>"เลขประจำตัว     "&amp;'ข้อมูลนักเรียน  '!B18</f>
        <v>เลขประจำตัว     2426</v>
      </c>
      <c r="G6" s="613"/>
      <c r="H6" s="58" t="s">
        <v>2</v>
      </c>
      <c r="I6" s="76">
        <f>'03'!$A18</f>
        <v>14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IF('ร,มส'!E20="","",'ร,มส'!E20)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'03'!$E18</f>
        <v/>
      </c>
      <c r="I9" s="87" t="str">
        <f t="shared" si="0"/>
        <v/>
      </c>
      <c r="J9" s="88"/>
      <c r="M9" s="43" t="str">
        <f>IF('ร,มส'!F20="","",'ร,มส'!F20)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'03'!$F18</f>
        <v/>
      </c>
      <c r="I10" s="87" t="str">
        <f t="shared" si="0"/>
        <v/>
      </c>
      <c r="J10" s="88"/>
      <c r="M10" s="43" t="str">
        <f>IF('ร,มส'!G20="","",'ร,มส'!G20)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'03'!$G18</f>
        <v/>
      </c>
      <c r="I11" s="87" t="str">
        <f t="shared" si="0"/>
        <v/>
      </c>
      <c r="J11" s="88"/>
      <c r="M11" s="43" t="str">
        <f>IF('ร,มส'!H20="","",'ร,มส'!H20)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'03'!$H18</f>
        <v/>
      </c>
      <c r="I12" s="87" t="str">
        <f t="shared" si="0"/>
        <v/>
      </c>
      <c r="J12" s="88"/>
      <c r="M12" s="43" t="str">
        <f>IF('ร,มส'!I20="","",'ร,มส'!I20)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'03'!$I18</f>
        <v/>
      </c>
      <c r="I13" s="87" t="str">
        <f t="shared" si="0"/>
        <v/>
      </c>
      <c r="J13" s="88"/>
      <c r="M13" s="43" t="str">
        <f>IF('ร,มส'!J20="","",'ร,มส'!J20)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'03'!$J18</f>
        <v/>
      </c>
      <c r="I14" s="87" t="str">
        <f t="shared" si="0"/>
        <v/>
      </c>
      <c r="J14" s="88"/>
      <c r="M14" s="43" t="str">
        <f>IF('ร,มส'!K20="","",'ร,มส'!K20)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'03'!$K18</f>
        <v/>
      </c>
      <c r="I15" s="87" t="str">
        <f t="shared" si="0"/>
        <v/>
      </c>
      <c r="J15" s="88"/>
      <c r="M15" s="43" t="str">
        <f>IF('ร,มส'!L20="","",'ร,มส'!L20)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'03'!$L18</f>
        <v/>
      </c>
      <c r="I16" s="87" t="str">
        <f t="shared" si="0"/>
        <v/>
      </c>
      <c r="J16" s="88"/>
      <c r="M16" s="43" t="str">
        <f>IF('ร,มส'!M20="","",'ร,มส'!M20)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'03'!$M18</f>
        <v/>
      </c>
      <c r="I17" s="87" t="str">
        <f t="shared" si="0"/>
        <v/>
      </c>
      <c r="J17" s="88"/>
      <c r="M17" s="43" t="str">
        <f>IF('ร,มส'!N20="","",'ร,มส'!N20)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'03'!$N18</f>
        <v/>
      </c>
      <c r="I18" s="87" t="str">
        <f t="shared" si="0"/>
        <v/>
      </c>
      <c r="J18" s="88"/>
      <c r="M18" s="43" t="str">
        <f>IF('ร,มส'!O20="","",'ร,มส'!O20)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'03'!$O18</f>
        <v/>
      </c>
      <c r="I19" s="87" t="str">
        <f t="shared" si="0"/>
        <v/>
      </c>
      <c r="J19" s="88"/>
      <c r="M19" s="43" t="str">
        <f>IF('ร,มส'!P20="","",'ร,มส'!P20)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'03'!$P18</f>
        <v/>
      </c>
      <c r="I20" s="87" t="str">
        <f t="shared" si="0"/>
        <v/>
      </c>
      <c r="J20" s="88"/>
      <c r="M20" s="43" t="str">
        <f>IF('ร,มส'!Q20="","",'ร,มส'!Q20)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'03'!$Q18</f>
        <v/>
      </c>
      <c r="I21" s="87" t="str">
        <f t="shared" si="0"/>
        <v/>
      </c>
      <c r="J21" s="88"/>
      <c r="M21" s="43" t="str">
        <f>IF('ร,มส'!R20="","",'ร,มส'!R20)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'03'!$R18</f>
        <v/>
      </c>
      <c r="I22" s="87" t="str">
        <f t="shared" si="0"/>
        <v/>
      </c>
      <c r="J22" s="88"/>
      <c r="M22" s="43" t="str">
        <f>IF('ร,มส'!S20="","",'ร,มส'!S20)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IF(เกณฑ์!E16="คะแนนร้อยละ",'03'!$U18,'02'!$AM18)</f>
        <v/>
      </c>
      <c r="F26" s="615"/>
      <c r="G26" s="356" t="s">
        <v>355</v>
      </c>
      <c r="H26" s="357"/>
      <c r="I26" s="358"/>
      <c r="J26" s="51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ข้อมูลกิจกรรม!$D$18</f>
        <v/>
      </c>
      <c r="F27" s="615"/>
      <c r="G27" s="356" t="s">
        <v>356</v>
      </c>
      <c r="H27" s="357"/>
      <c r="I27" s="358"/>
      <c r="J27" s="51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ข้อมูลกิจกรรม!$E$18</f>
        <v/>
      </c>
      <c r="F28" s="615"/>
      <c r="G28" s="356" t="s">
        <v>357</v>
      </c>
      <c r="H28" s="357"/>
      <c r="I28" s="358"/>
      <c r="J28" s="51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7"/>
      <c r="C29" s="608"/>
      <c r="D29" s="82" t="str">
        <f>ข้อมูลกิจกรรม!$V$18</f>
        <v/>
      </c>
      <c r="E29" s="86" t="str">
        <f>ข้อมูลกิจกรรม!$F$18</f>
        <v/>
      </c>
      <c r="F29" s="616"/>
      <c r="G29" s="359" t="s">
        <v>358</v>
      </c>
      <c r="H29" s="360"/>
      <c r="I29" s="361"/>
      <c r="J29" s="51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กิจกรรมพัฒนาผู้เรียน!J19</f>
        <v>0</v>
      </c>
      <c r="E30" s="86">
        <f>กิจกรรมพัฒนาผู้เรียน!H19</f>
        <v>0</v>
      </c>
      <c r="F30" s="426" t="s">
        <v>425</v>
      </c>
      <c r="G30" s="427"/>
      <c r="H30" s="427"/>
      <c r="I30" s="428"/>
      <c r="J30" s="86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'03'!$C20</f>
        <v>เด็กชายจารุวัฒน์  จั่นหนู</v>
      </c>
      <c r="F6" s="613" t="str">
        <f>"เลขประจำตัว     "&amp;'ข้อมูลนักเรียน  '!B20</f>
        <v>เลขประจำตัว     2428</v>
      </c>
      <c r="G6" s="613"/>
      <c r="H6" s="58" t="s">
        <v>2</v>
      </c>
      <c r="I6" s="76">
        <f>'03'!$A20</f>
        <v>16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IF('ร,มส'!E22="","",'ร,มส'!E22)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'03'!$E20</f>
        <v/>
      </c>
      <c r="I9" s="87" t="str">
        <f t="shared" si="0"/>
        <v/>
      </c>
      <c r="J9" s="88"/>
      <c r="M9" s="43" t="str">
        <f>IF('ร,มส'!F22="","",'ร,มส'!F22)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'03'!$F20</f>
        <v/>
      </c>
      <c r="I10" s="87" t="str">
        <f t="shared" si="0"/>
        <v/>
      </c>
      <c r="J10" s="88"/>
      <c r="M10" s="43" t="str">
        <f>IF('ร,มส'!G22="","",'ร,มส'!G22)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'03'!$G20</f>
        <v/>
      </c>
      <c r="I11" s="87" t="str">
        <f t="shared" si="0"/>
        <v/>
      </c>
      <c r="J11" s="88"/>
      <c r="M11" s="43" t="str">
        <f>IF('ร,มส'!H22="","",'ร,มส'!H22)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'03'!$H20</f>
        <v/>
      </c>
      <c r="I12" s="87" t="str">
        <f t="shared" si="0"/>
        <v/>
      </c>
      <c r="J12" s="88"/>
      <c r="M12" s="43" t="str">
        <f>IF('ร,มส'!I22="","",'ร,มส'!I22)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'03'!$I20</f>
        <v/>
      </c>
      <c r="I13" s="87" t="str">
        <f t="shared" si="0"/>
        <v/>
      </c>
      <c r="J13" s="88"/>
      <c r="M13" s="43" t="str">
        <f>IF('ร,มส'!J22="","",'ร,มส'!J22)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'03'!$J20</f>
        <v/>
      </c>
      <c r="I14" s="87" t="str">
        <f t="shared" si="0"/>
        <v/>
      </c>
      <c r="J14" s="88"/>
      <c r="M14" s="43" t="str">
        <f>IF('ร,มส'!K22="","",'ร,มส'!K22)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'03'!$K20</f>
        <v/>
      </c>
      <c r="I15" s="87" t="str">
        <f t="shared" si="0"/>
        <v/>
      </c>
      <c r="J15" s="88"/>
      <c r="M15" s="43" t="str">
        <f>IF('ร,มส'!L22="","",'ร,มส'!L22)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'03'!$L20</f>
        <v/>
      </c>
      <c r="I16" s="87" t="str">
        <f t="shared" si="0"/>
        <v/>
      </c>
      <c r="J16" s="88"/>
      <c r="M16" s="43" t="str">
        <f>IF('ร,มส'!M22="","",'ร,มส'!M22)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'03'!$M20</f>
        <v/>
      </c>
      <c r="I17" s="87" t="str">
        <f t="shared" si="0"/>
        <v/>
      </c>
      <c r="J17" s="88"/>
      <c r="M17" s="43" t="str">
        <f>IF('ร,มส'!N22="","",'ร,มส'!N22)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'03'!$N20</f>
        <v/>
      </c>
      <c r="I18" s="87" t="str">
        <f t="shared" si="0"/>
        <v/>
      </c>
      <c r="J18" s="88"/>
      <c r="M18" s="43" t="str">
        <f>IF('ร,มส'!O22="","",'ร,มส'!O22)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'03'!$O20</f>
        <v/>
      </c>
      <c r="I19" s="87" t="str">
        <f t="shared" si="0"/>
        <v/>
      </c>
      <c r="J19" s="88"/>
      <c r="M19" s="43" t="str">
        <f>IF('ร,มส'!P22="","",'ร,มส'!P22)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'03'!$P20</f>
        <v/>
      </c>
      <c r="I20" s="87" t="str">
        <f t="shared" si="0"/>
        <v/>
      </c>
      <c r="J20" s="88"/>
      <c r="M20" s="43" t="str">
        <f>IF('ร,มส'!Q22="","",'ร,มส'!Q22)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'03'!$Q20</f>
        <v/>
      </c>
      <c r="I21" s="87" t="str">
        <f t="shared" si="0"/>
        <v/>
      </c>
      <c r="J21" s="88"/>
      <c r="M21" s="43" t="str">
        <f>IF('ร,มส'!R22="","",'ร,มส'!R22)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'03'!$R20</f>
        <v/>
      </c>
      <c r="I22" s="87" t="str">
        <f t="shared" si="0"/>
        <v/>
      </c>
      <c r="J22" s="88"/>
      <c r="M22" s="43" t="str">
        <f>IF('ร,มส'!S22="","",'ร,มส'!S22)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IF(เกณฑ์!E16="คะแนนร้อยละ",'03'!$U20,'02'!$AM20)</f>
        <v/>
      </c>
      <c r="F26" s="615"/>
      <c r="G26" s="356" t="s">
        <v>355</v>
      </c>
      <c r="H26" s="357"/>
      <c r="I26" s="358"/>
      <c r="J26" s="51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ข้อมูลกิจกรรม!$D$20</f>
        <v/>
      </c>
      <c r="F27" s="615"/>
      <c r="G27" s="356" t="s">
        <v>356</v>
      </c>
      <c r="H27" s="357"/>
      <c r="I27" s="358"/>
      <c r="J27" s="51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ข้อมูลกิจกรรม!$E$20</f>
        <v/>
      </c>
      <c r="F28" s="615"/>
      <c r="G28" s="356" t="s">
        <v>357</v>
      </c>
      <c r="H28" s="357"/>
      <c r="I28" s="358"/>
      <c r="J28" s="51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7"/>
      <c r="C29" s="608"/>
      <c r="D29" s="82" t="str">
        <f>ข้อมูลกิจกรรม!$V$20</f>
        <v/>
      </c>
      <c r="E29" s="86" t="str">
        <f>ข้อมูลกิจกรรม!$F$20</f>
        <v/>
      </c>
      <c r="F29" s="616"/>
      <c r="G29" s="359" t="s">
        <v>358</v>
      </c>
      <c r="H29" s="360"/>
      <c r="I29" s="361"/>
      <c r="J29" s="51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กิจกรรมพัฒนาผู้เรียน!J21</f>
        <v>0</v>
      </c>
      <c r="E30" s="86">
        <f>กิจกรรมพัฒนาผู้เรียน!H21</f>
        <v>0</v>
      </c>
      <c r="F30" s="426" t="s">
        <v>425</v>
      </c>
      <c r="G30" s="427"/>
      <c r="H30" s="427"/>
      <c r="I30" s="428"/>
      <c r="J30" s="86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'03'!$C21</f>
        <v>เด็กหญิงกวิสรา  ยอดย้อย</v>
      </c>
      <c r="F6" s="613" t="str">
        <f>"เลขประจำตัว     "&amp;'ข้อมูลนักเรียน  '!B21</f>
        <v>เลขประจำตัว     2484</v>
      </c>
      <c r="G6" s="613"/>
      <c r="H6" s="58" t="s">
        <v>2</v>
      </c>
      <c r="I6" s="76">
        <f>'03'!$A21</f>
        <v>17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IF('ร,มส'!E23="","",'ร,มส'!E23)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'03'!$E21</f>
        <v/>
      </c>
      <c r="I9" s="87" t="str">
        <f t="shared" si="0"/>
        <v/>
      </c>
      <c r="J9" s="88"/>
      <c r="M9" s="43" t="str">
        <f>IF('ร,มส'!F23="","",'ร,มส'!F23)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'03'!$F21</f>
        <v/>
      </c>
      <c r="I10" s="87" t="str">
        <f t="shared" si="0"/>
        <v/>
      </c>
      <c r="J10" s="88"/>
      <c r="M10" s="43" t="str">
        <f>IF('ร,มส'!G23="","",'ร,มส'!G23)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'03'!$G21</f>
        <v/>
      </c>
      <c r="I11" s="87" t="str">
        <f t="shared" si="0"/>
        <v/>
      </c>
      <c r="J11" s="88"/>
      <c r="M11" s="43" t="str">
        <f>IF('ร,มส'!H23="","",'ร,มส'!H23)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'03'!$H21</f>
        <v/>
      </c>
      <c r="I12" s="87" t="str">
        <f t="shared" si="0"/>
        <v/>
      </c>
      <c r="J12" s="88"/>
      <c r="M12" s="43" t="str">
        <f>IF('ร,มส'!I23="","",'ร,มส'!I23)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'03'!$I21</f>
        <v/>
      </c>
      <c r="I13" s="87" t="str">
        <f t="shared" si="0"/>
        <v/>
      </c>
      <c r="J13" s="88"/>
      <c r="M13" s="43" t="str">
        <f>IF('ร,มส'!J23="","",'ร,มส'!J23)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'03'!$J21</f>
        <v/>
      </c>
      <c r="I14" s="87" t="str">
        <f t="shared" si="0"/>
        <v/>
      </c>
      <c r="J14" s="88"/>
      <c r="M14" s="43" t="str">
        <f>IF('ร,มส'!K23="","",'ร,มส'!K23)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'03'!$K21</f>
        <v/>
      </c>
      <c r="I15" s="87" t="str">
        <f t="shared" si="0"/>
        <v/>
      </c>
      <c r="J15" s="88"/>
      <c r="M15" s="43" t="str">
        <f>IF('ร,มส'!L23="","",'ร,มส'!L23)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'03'!$L21</f>
        <v/>
      </c>
      <c r="I16" s="87" t="str">
        <f t="shared" si="0"/>
        <v/>
      </c>
      <c r="J16" s="88"/>
      <c r="M16" s="43" t="str">
        <f>IF('ร,มส'!M23="","",'ร,มส'!M23)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'03'!$M21</f>
        <v/>
      </c>
      <c r="I17" s="87" t="str">
        <f t="shared" si="0"/>
        <v/>
      </c>
      <c r="J17" s="88"/>
      <c r="M17" s="43" t="str">
        <f>IF('ร,มส'!N23="","",'ร,มส'!N23)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'03'!$N21</f>
        <v/>
      </c>
      <c r="I18" s="87" t="str">
        <f t="shared" si="0"/>
        <v/>
      </c>
      <c r="J18" s="88"/>
      <c r="M18" s="43" t="str">
        <f>IF('ร,มส'!O23="","",'ร,มส'!O23)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'03'!$O21</f>
        <v/>
      </c>
      <c r="I19" s="87" t="str">
        <f t="shared" si="0"/>
        <v/>
      </c>
      <c r="J19" s="88"/>
      <c r="M19" s="43" t="str">
        <f>IF('ร,มส'!P23="","",'ร,มส'!P23)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'03'!$P21</f>
        <v/>
      </c>
      <c r="I20" s="87" t="str">
        <f t="shared" si="0"/>
        <v/>
      </c>
      <c r="J20" s="88"/>
      <c r="M20" s="43" t="str">
        <f>IF('ร,มส'!Q23="","",'ร,มส'!Q23)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'03'!$Q21</f>
        <v/>
      </c>
      <c r="I21" s="87" t="str">
        <f t="shared" si="0"/>
        <v/>
      </c>
      <c r="J21" s="88"/>
      <c r="M21" s="43" t="str">
        <f>IF('ร,มส'!R23="","",'ร,มส'!R23)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'03'!$R21</f>
        <v/>
      </c>
      <c r="I22" s="87" t="str">
        <f t="shared" si="0"/>
        <v/>
      </c>
      <c r="J22" s="88"/>
      <c r="M22" s="43" t="str">
        <f>IF('ร,มส'!S23="","",'ร,มส'!S23)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IF(เกณฑ์!E16="คะแนนร้อยละ",'03'!$U21,'02'!$AM21)</f>
        <v/>
      </c>
      <c r="F26" s="615"/>
      <c r="G26" s="356" t="s">
        <v>355</v>
      </c>
      <c r="H26" s="357"/>
      <c r="I26" s="358"/>
      <c r="J26" s="51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ข้อมูลกิจกรรม!$D$21</f>
        <v/>
      </c>
      <c r="F27" s="615"/>
      <c r="G27" s="356" t="s">
        <v>356</v>
      </c>
      <c r="H27" s="357"/>
      <c r="I27" s="358"/>
      <c r="J27" s="51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ข้อมูลกิจกรรม!$E$21</f>
        <v/>
      </c>
      <c r="F28" s="615"/>
      <c r="G28" s="356" t="s">
        <v>357</v>
      </c>
      <c r="H28" s="357"/>
      <c r="I28" s="358"/>
      <c r="J28" s="51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7"/>
      <c r="C29" s="608"/>
      <c r="D29" s="82" t="str">
        <f>ข้อมูลกิจกรรม!$V$21</f>
        <v/>
      </c>
      <c r="E29" s="86" t="str">
        <f>ข้อมูลกิจกรรม!$F$21</f>
        <v/>
      </c>
      <c r="F29" s="616"/>
      <c r="G29" s="359" t="s">
        <v>358</v>
      </c>
      <c r="H29" s="360"/>
      <c r="I29" s="361"/>
      <c r="J29" s="51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กิจกรรมพัฒนาผู้เรียน!J22</f>
        <v>0</v>
      </c>
      <c r="E30" s="86">
        <f>กิจกรรมพัฒนาผู้เรียน!H22</f>
        <v>0</v>
      </c>
      <c r="F30" s="426" t="s">
        <v>425</v>
      </c>
      <c r="G30" s="427"/>
      <c r="H30" s="427"/>
      <c r="I30" s="428"/>
      <c r="J30" s="86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zoomScaleNormal="100" workbookViewId="0">
      <pane xSplit="4" ySplit="5" topLeftCell="E6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0"/>
      <c r="B1" s="140"/>
      <c r="C1" s="140"/>
      <c r="D1" s="140"/>
      <c r="E1" s="281" t="s">
        <v>170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</row>
    <row r="2" spans="1:53" ht="18.95" customHeight="1">
      <c r="A2" s="140"/>
      <c r="B2" s="466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>แบบบันทึกคะแนนการวัดประเมินผลการเรียน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</row>
    <row r="3" spans="1:53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</row>
    <row r="4" spans="1:53" ht="21" customHeight="1">
      <c r="A4" s="140"/>
      <c r="B4" s="467" t="s">
        <v>2</v>
      </c>
      <c r="C4" s="468" t="s">
        <v>28</v>
      </c>
      <c r="D4" s="139" t="s">
        <v>6</v>
      </c>
      <c r="E4" s="463" t="str">
        <f>'ข้อมูลพื้นฐาน  '!$E13</f>
        <v>ภาษาไทย</v>
      </c>
      <c r="F4" s="464"/>
      <c r="G4" s="465"/>
      <c r="H4" s="463" t="str">
        <f>'ข้อมูลพื้นฐาน  '!$E14</f>
        <v>คณิตศาสตร์</v>
      </c>
      <c r="I4" s="464"/>
      <c r="J4" s="465"/>
      <c r="K4" s="463" t="str">
        <f>'ข้อมูลพื้นฐาน  '!$E15</f>
        <v>วิทยาศาสตร์และเทคโนโลยี</v>
      </c>
      <c r="L4" s="464"/>
      <c r="M4" s="465"/>
      <c r="N4" s="463" t="str">
        <f>'ข้อมูลพื้นฐาน  '!$E16</f>
        <v>สังคมศึกษา ศาสนาและ วัฒนธรรม</v>
      </c>
      <c r="O4" s="464"/>
      <c r="P4" s="465"/>
      <c r="Q4" s="463" t="str">
        <f>'ข้อมูลพื้นฐาน  '!$E17</f>
        <v>ประวัติศาสตร์</v>
      </c>
      <c r="R4" s="464"/>
      <c r="S4" s="465"/>
      <c r="T4" s="463" t="str">
        <f>'ข้อมูลพื้นฐาน  '!$E18</f>
        <v>สุขศึกษาและพลศึกษา</v>
      </c>
      <c r="U4" s="464"/>
      <c r="V4" s="465"/>
      <c r="W4" s="463" t="str">
        <f>'ข้อมูลพื้นฐาน  '!$E19</f>
        <v>ศิลปะ</v>
      </c>
      <c r="X4" s="464"/>
      <c r="Y4" s="465"/>
      <c r="Z4" s="463" t="str">
        <f>'ข้อมูลพื้นฐาน  '!$E20</f>
        <v>การงานอาชีพ</v>
      </c>
      <c r="AA4" s="464"/>
      <c r="AB4" s="465"/>
      <c r="AC4" s="463" t="str">
        <f>'ข้อมูลพื้นฐาน  '!$E21</f>
        <v>ภาษาอังกฤษพื้นฐาน</v>
      </c>
      <c r="AD4" s="464"/>
      <c r="AE4" s="465"/>
      <c r="AF4" s="463" t="str">
        <f>'ข้อมูลพื้นฐาน  '!$E22</f>
        <v>ภาษาจีน</v>
      </c>
      <c r="AG4" s="464"/>
      <c r="AH4" s="465"/>
      <c r="AI4" s="463" t="str">
        <f>'ข้อมูลพื้นฐาน  '!$E23</f>
        <v>การป้องกันการทุจริต</v>
      </c>
      <c r="AJ4" s="464"/>
      <c r="AK4" s="465"/>
      <c r="AL4" s="463" t="str">
        <f>'ข้อมูลพื้นฐาน  '!$E24</f>
        <v>ภาษาอังกฤษเพิ่มเติม</v>
      </c>
      <c r="AM4" s="464"/>
      <c r="AN4" s="465"/>
      <c r="AO4" s="463" t="str">
        <f>'ข้อมูลพื้นฐาน  '!$E25</f>
        <v>การว่ายน้ำเพื่อการเอาชีวิตรอด</v>
      </c>
      <c r="AP4" s="464"/>
      <c r="AQ4" s="465"/>
      <c r="AR4" s="463">
        <f>'ข้อมูลพื้นฐาน  '!$E26</f>
        <v>0</v>
      </c>
      <c r="AS4" s="464"/>
      <c r="AT4" s="465"/>
      <c r="AU4" s="463">
        <f>'ข้อมูลพื้นฐาน  '!$E27</f>
        <v>0</v>
      </c>
      <c r="AV4" s="464"/>
      <c r="AW4" s="465"/>
      <c r="AX4" s="19"/>
      <c r="AY4" s="140"/>
      <c r="AZ4" s="140"/>
      <c r="BA4" s="140"/>
    </row>
    <row r="5" spans="1:53" ht="21" customHeight="1" thickBot="1">
      <c r="A5" s="140"/>
      <c r="B5" s="467"/>
      <c r="C5" s="468"/>
      <c r="D5" s="155" t="s">
        <v>25</v>
      </c>
      <c r="E5" s="164">
        <v>70</v>
      </c>
      <c r="F5" s="164">
        <v>30</v>
      </c>
      <c r="G5" s="164">
        <v>100</v>
      </c>
      <c r="H5" s="164">
        <v>70</v>
      </c>
      <c r="I5" s="164">
        <v>30</v>
      </c>
      <c r="J5" s="164">
        <v>100</v>
      </c>
      <c r="K5" s="164">
        <v>70</v>
      </c>
      <c r="L5" s="164">
        <v>30</v>
      </c>
      <c r="M5" s="164">
        <v>100</v>
      </c>
      <c r="N5" s="164">
        <v>70</v>
      </c>
      <c r="O5" s="164">
        <v>30</v>
      </c>
      <c r="P5" s="164">
        <v>100</v>
      </c>
      <c r="Q5" s="164">
        <v>70</v>
      </c>
      <c r="R5" s="164">
        <v>30</v>
      </c>
      <c r="S5" s="164">
        <v>100</v>
      </c>
      <c r="T5" s="164">
        <v>80</v>
      </c>
      <c r="U5" s="164">
        <v>20</v>
      </c>
      <c r="V5" s="164">
        <v>100</v>
      </c>
      <c r="W5" s="164">
        <v>80</v>
      </c>
      <c r="X5" s="164">
        <v>20</v>
      </c>
      <c r="Y5" s="164">
        <v>100</v>
      </c>
      <c r="Z5" s="164">
        <v>80</v>
      </c>
      <c r="AA5" s="164">
        <v>20</v>
      </c>
      <c r="AB5" s="164">
        <v>100</v>
      </c>
      <c r="AC5" s="164">
        <v>70</v>
      </c>
      <c r="AD5" s="164">
        <v>30</v>
      </c>
      <c r="AE5" s="164">
        <v>100</v>
      </c>
      <c r="AF5" s="164">
        <v>80</v>
      </c>
      <c r="AG5" s="164">
        <v>20</v>
      </c>
      <c r="AH5" s="164">
        <v>100</v>
      </c>
      <c r="AI5" s="164">
        <v>80</v>
      </c>
      <c r="AJ5" s="164">
        <v>20</v>
      </c>
      <c r="AK5" s="164">
        <v>100</v>
      </c>
      <c r="AL5" s="164">
        <v>80</v>
      </c>
      <c r="AM5" s="164">
        <v>20</v>
      </c>
      <c r="AN5" s="164">
        <v>100</v>
      </c>
      <c r="AO5" s="164">
        <v>80</v>
      </c>
      <c r="AP5" s="164">
        <v>20</v>
      </c>
      <c r="AQ5" s="164">
        <v>100</v>
      </c>
      <c r="AR5" s="164"/>
      <c r="AS5" s="164"/>
      <c r="AT5" s="164"/>
      <c r="AU5" s="164"/>
      <c r="AV5" s="164"/>
      <c r="AW5" s="164"/>
      <c r="AX5" s="19"/>
      <c r="AY5" s="140"/>
      <c r="AZ5" s="140"/>
      <c r="BA5" s="140"/>
    </row>
    <row r="6" spans="1:53" s="26" customFormat="1" ht="15.95" customHeight="1" thickBot="1">
      <c r="A6" s="141"/>
      <c r="B6" s="22">
        <v>1</v>
      </c>
      <c r="C6" s="450">
        <v>2375</v>
      </c>
      <c r="D6" s="451" t="s">
        <v>481</v>
      </c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25"/>
      <c r="AY6" s="141"/>
      <c r="AZ6" s="141"/>
      <c r="BA6" s="141"/>
    </row>
    <row r="7" spans="1:53" s="26" customFormat="1" ht="15.95" customHeight="1" thickBot="1">
      <c r="A7" s="141"/>
      <c r="B7" s="27">
        <v>2</v>
      </c>
      <c r="C7" s="452">
        <v>2376</v>
      </c>
      <c r="D7" s="453" t="s">
        <v>482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</row>
    <row r="8" spans="1:53" s="26" customFormat="1" ht="15.95" customHeight="1" thickBot="1">
      <c r="A8" s="141"/>
      <c r="B8" s="27">
        <v>3</v>
      </c>
      <c r="C8" s="452">
        <v>2377</v>
      </c>
      <c r="D8" s="453" t="s">
        <v>483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</row>
    <row r="9" spans="1:53" s="26" customFormat="1" ht="15.95" customHeight="1" thickBot="1">
      <c r="A9" s="141"/>
      <c r="B9" s="27">
        <v>4</v>
      </c>
      <c r="C9" s="452">
        <v>2378</v>
      </c>
      <c r="D9" s="453" t="s">
        <v>484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</row>
    <row r="10" spans="1:53" s="26" customFormat="1" ht="15.95" customHeight="1" thickBot="1">
      <c r="A10" s="141"/>
      <c r="B10" s="27">
        <v>5</v>
      </c>
      <c r="C10" s="452">
        <v>2379</v>
      </c>
      <c r="D10" s="453" t="s">
        <v>485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</row>
    <row r="11" spans="1:53" s="26" customFormat="1" ht="15.95" customHeight="1" thickBot="1">
      <c r="A11" s="141"/>
      <c r="B11" s="27">
        <v>6</v>
      </c>
      <c r="C11" s="452">
        <v>2380</v>
      </c>
      <c r="D11" s="453" t="s">
        <v>486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</row>
    <row r="12" spans="1:53" s="26" customFormat="1" ht="15.95" customHeight="1" thickBot="1">
      <c r="A12" s="141"/>
      <c r="B12" s="27">
        <v>7</v>
      </c>
      <c r="C12" s="452">
        <v>2381</v>
      </c>
      <c r="D12" s="453" t="s">
        <v>487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</row>
    <row r="13" spans="1:53" s="26" customFormat="1" ht="15.95" customHeight="1" thickBot="1">
      <c r="A13" s="141"/>
      <c r="B13" s="27">
        <v>8</v>
      </c>
      <c r="C13" s="452">
        <v>2382</v>
      </c>
      <c r="D13" s="453" t="s">
        <v>488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</row>
    <row r="14" spans="1:53" s="26" customFormat="1" ht="15.95" customHeight="1" thickBot="1">
      <c r="A14" s="141"/>
      <c r="B14" s="27">
        <v>9</v>
      </c>
      <c r="C14" s="452">
        <v>2383</v>
      </c>
      <c r="D14" s="453" t="s">
        <v>489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</row>
    <row r="15" spans="1:53" s="26" customFormat="1" ht="15.95" customHeight="1" thickBot="1">
      <c r="A15" s="141"/>
      <c r="B15" s="27">
        <v>10</v>
      </c>
      <c r="C15" s="452">
        <v>2384</v>
      </c>
      <c r="D15" s="453" t="s">
        <v>490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</row>
    <row r="16" spans="1:53" s="26" customFormat="1" ht="15.95" customHeight="1" thickBot="1">
      <c r="A16" s="141"/>
      <c r="B16" s="27">
        <v>11</v>
      </c>
      <c r="C16" s="452">
        <v>2385</v>
      </c>
      <c r="D16" s="453" t="s">
        <v>491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</row>
    <row r="17" spans="1:53" s="26" customFormat="1" ht="15.95" customHeight="1" thickBot="1">
      <c r="A17" s="141"/>
      <c r="B17" s="27">
        <v>12</v>
      </c>
      <c r="C17" s="452">
        <v>2386</v>
      </c>
      <c r="D17" s="453" t="s">
        <v>492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</row>
    <row r="18" spans="1:53" s="26" customFormat="1" ht="15.95" customHeight="1" thickBot="1">
      <c r="A18" s="141"/>
      <c r="B18" s="27">
        <v>13</v>
      </c>
      <c r="C18" s="452">
        <v>2387</v>
      </c>
      <c r="D18" s="453" t="s">
        <v>493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</row>
    <row r="19" spans="1:53" s="26" customFormat="1" ht="15.95" customHeight="1" thickBot="1">
      <c r="A19" s="141"/>
      <c r="B19" s="27">
        <v>14</v>
      </c>
      <c r="C19" s="452">
        <v>2426</v>
      </c>
      <c r="D19" s="453" t="s">
        <v>494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</row>
    <row r="20" spans="1:53" s="26" customFormat="1" ht="15.95" customHeight="1" thickBot="1">
      <c r="A20" s="141"/>
      <c r="B20" s="27">
        <v>15</v>
      </c>
      <c r="C20" s="452">
        <v>2427</v>
      </c>
      <c r="D20" s="453" t="s">
        <v>495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</row>
    <row r="21" spans="1:53" s="26" customFormat="1" ht="15.95" customHeight="1" thickBot="1">
      <c r="A21" s="141"/>
      <c r="B21" s="27">
        <v>16</v>
      </c>
      <c r="C21" s="452">
        <v>2428</v>
      </c>
      <c r="D21" s="453" t="s">
        <v>496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</row>
    <row r="22" spans="1:53" s="26" customFormat="1" ht="15.95" customHeight="1" thickBot="1">
      <c r="A22" s="141"/>
      <c r="B22" s="27">
        <v>17</v>
      </c>
      <c r="C22" s="452">
        <v>2484</v>
      </c>
      <c r="D22" s="453" t="s">
        <v>497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</row>
    <row r="23" spans="1:53" s="26" customFormat="1" ht="15.95" customHeight="1" thickBot="1">
      <c r="A23" s="141"/>
      <c r="B23" s="27">
        <v>18</v>
      </c>
      <c r="C23" s="452">
        <v>2485</v>
      </c>
      <c r="D23" s="453" t="s">
        <v>498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</row>
    <row r="24" spans="1:53" s="26" customFormat="1" ht="15.95" customHeight="1" thickBot="1">
      <c r="A24" s="141"/>
      <c r="B24" s="27">
        <v>19</v>
      </c>
      <c r="C24" s="452">
        <v>2486</v>
      </c>
      <c r="D24" s="453" t="s">
        <v>499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</row>
    <row r="25" spans="1:53" s="26" customFormat="1" ht="15.95" customHeight="1" thickBot="1">
      <c r="A25" s="141"/>
      <c r="B25" s="27">
        <v>20</v>
      </c>
      <c r="C25" s="33"/>
      <c r="D25" s="449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</row>
    <row r="26" spans="1:53" s="26" customFormat="1" ht="15.95" customHeight="1" thickBot="1">
      <c r="A26" s="141"/>
      <c r="B26" s="27">
        <v>21</v>
      </c>
      <c r="C26" s="33"/>
      <c r="D26" s="449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</row>
    <row r="27" spans="1:53" s="26" customFormat="1" ht="15.95" customHeight="1" thickBot="1">
      <c r="A27" s="141"/>
      <c r="B27" s="27">
        <v>22</v>
      </c>
      <c r="C27" s="33"/>
      <c r="D27" s="449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</row>
    <row r="28" spans="1:53" s="26" customFormat="1" ht="15.95" customHeight="1" thickBot="1">
      <c r="A28" s="141"/>
      <c r="B28" s="27">
        <v>23</v>
      </c>
      <c r="C28" s="33"/>
      <c r="D28" s="449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</row>
    <row r="29" spans="1:53" s="26" customFormat="1" ht="15.95" customHeight="1" thickBot="1">
      <c r="A29" s="141"/>
      <c r="B29" s="27">
        <v>24</v>
      </c>
      <c r="C29" s="33"/>
      <c r="D29" s="449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</row>
    <row r="30" spans="1:53" s="26" customFormat="1" ht="15.95" customHeight="1" thickBot="1">
      <c r="A30" s="141"/>
      <c r="B30" s="27">
        <v>25</v>
      </c>
      <c r="C30" s="33"/>
      <c r="D30" s="449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</row>
    <row r="31" spans="1:53" s="26" customFormat="1" ht="15.95" customHeight="1" thickBot="1">
      <c r="A31" s="141"/>
      <c r="B31" s="27">
        <v>26</v>
      </c>
      <c r="C31" s="33"/>
      <c r="D31" s="448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</row>
    <row r="32" spans="1:53" s="26" customFormat="1" ht="15.95" customHeight="1" thickBot="1">
      <c r="A32" s="141"/>
      <c r="B32" s="27">
        <v>27</v>
      </c>
      <c r="C32" s="33"/>
      <c r="D32" s="44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</row>
    <row r="33" spans="1:53" s="26" customFormat="1" ht="15.95" customHeight="1" thickBot="1">
      <c r="A33" s="141"/>
      <c r="B33" s="27">
        <v>28</v>
      </c>
      <c r="C33" s="33"/>
      <c r="D33" s="449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</row>
    <row r="34" spans="1:53" s="26" customFormat="1" ht="15.95" customHeight="1" thickBot="1">
      <c r="A34" s="141"/>
      <c r="B34" s="27">
        <v>29</v>
      </c>
      <c r="C34" s="33"/>
      <c r="D34" s="449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</row>
    <row r="35" spans="1:53" s="26" customFormat="1" ht="15.95" customHeight="1" thickBot="1">
      <c r="A35" s="141"/>
      <c r="B35" s="27">
        <v>30</v>
      </c>
      <c r="C35" s="33"/>
      <c r="D35" s="449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</row>
    <row r="36" spans="1:53" s="26" customFormat="1" ht="15.95" customHeight="1" thickBot="1">
      <c r="A36" s="141"/>
      <c r="B36" s="27">
        <v>31</v>
      </c>
      <c r="C36" s="33"/>
      <c r="D36" s="449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</row>
    <row r="37" spans="1:53" s="26" customFormat="1" ht="15.95" customHeight="1">
      <c r="A37" s="141"/>
      <c r="B37" s="27">
        <v>32</v>
      </c>
      <c r="C37" s="33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</row>
    <row r="38" spans="1:53" s="26" customFormat="1" ht="15.95" customHeight="1">
      <c r="A38" s="141"/>
      <c r="B38" s="27">
        <v>33</v>
      </c>
      <c r="C38" s="33"/>
      <c r="D38" s="30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</row>
    <row r="39" spans="1:53" s="26" customFormat="1" ht="15.95" customHeight="1">
      <c r="A39" s="141"/>
      <c r="B39" s="27">
        <v>34</v>
      </c>
      <c r="C39" s="33"/>
      <c r="D39" s="30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</row>
    <row r="40" spans="1:53" s="26" customFormat="1" ht="15.95" customHeight="1">
      <c r="A40" s="141"/>
      <c r="B40" s="27">
        <v>35</v>
      </c>
      <c r="C40" s="33"/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</row>
    <row r="41" spans="1:53" s="26" customFormat="1" ht="15.95" customHeight="1">
      <c r="A41" s="141"/>
      <c r="B41" s="27">
        <v>36</v>
      </c>
      <c r="C41" s="33"/>
      <c r="D41" s="30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</row>
    <row r="42" spans="1:53" s="26" customFormat="1" ht="15.95" customHeight="1">
      <c r="A42" s="141"/>
      <c r="B42" s="27">
        <v>37</v>
      </c>
      <c r="C42" s="33"/>
      <c r="D42" s="3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</row>
    <row r="43" spans="1:53" s="26" customFormat="1" ht="15.95" customHeight="1">
      <c r="A43" s="141"/>
      <c r="B43" s="27">
        <v>38</v>
      </c>
      <c r="C43" s="33"/>
      <c r="D43" s="30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</row>
    <row r="44" spans="1:53" s="26" customFormat="1" ht="15.95" customHeight="1">
      <c r="A44" s="141"/>
      <c r="B44" s="27">
        <v>39</v>
      </c>
      <c r="C44" s="33"/>
      <c r="D44" s="3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</row>
    <row r="45" spans="1:53" s="26" customFormat="1" ht="15.95" customHeight="1">
      <c r="A45" s="141"/>
      <c r="B45" s="27">
        <v>40</v>
      </c>
      <c r="C45" s="33"/>
      <c r="D45" s="30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</row>
    <row r="46" spans="1:53" s="26" customFormat="1" ht="15.95" customHeight="1">
      <c r="A46" s="141"/>
      <c r="B46" s="27">
        <v>41</v>
      </c>
      <c r="C46" s="33"/>
      <c r="D46" s="30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</row>
    <row r="47" spans="1:53" s="26" customFormat="1" ht="15.95" customHeight="1">
      <c r="A47" s="141"/>
      <c r="B47" s="27">
        <v>42</v>
      </c>
      <c r="C47" s="33"/>
      <c r="D47" s="30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</row>
    <row r="48" spans="1:53" s="26" customFormat="1" ht="15.95" customHeight="1">
      <c r="A48" s="141"/>
      <c r="B48" s="27">
        <v>43</v>
      </c>
      <c r="C48" s="33"/>
      <c r="D48" s="30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</row>
    <row r="49" spans="1:53" s="26" customFormat="1" ht="15.95" customHeight="1">
      <c r="A49" s="141"/>
      <c r="B49" s="27">
        <v>44</v>
      </c>
      <c r="C49" s="33"/>
      <c r="D49" s="30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</row>
    <row r="50" spans="1:53" s="26" customFormat="1" ht="15.95" customHeight="1">
      <c r="A50" s="141"/>
      <c r="B50" s="27">
        <v>45</v>
      </c>
      <c r="C50" s="33"/>
      <c r="D50" s="30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</row>
    <row r="51" spans="1:53" s="26" customFormat="1" ht="15.95" customHeight="1">
      <c r="A51" s="141"/>
      <c r="B51" s="27">
        <v>46</v>
      </c>
      <c r="C51" s="33"/>
      <c r="D51" s="30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</row>
    <row r="52" spans="1:53" s="26" customFormat="1" ht="15.95" customHeight="1">
      <c r="A52" s="141"/>
      <c r="B52" s="27">
        <v>47</v>
      </c>
      <c r="C52" s="33"/>
      <c r="D52" s="30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</row>
    <row r="53" spans="1:53" s="26" customFormat="1" ht="15.95" customHeight="1">
      <c r="A53" s="141"/>
      <c r="B53" s="27">
        <v>48</v>
      </c>
      <c r="C53" s="33"/>
      <c r="D53" s="30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</row>
    <row r="54" spans="1:53" s="26" customFormat="1" ht="15.95" customHeight="1">
      <c r="A54" s="141"/>
      <c r="B54" s="27">
        <v>49</v>
      </c>
      <c r="C54" s="33"/>
      <c r="D54" s="30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</row>
    <row r="55" spans="1:53" s="26" customFormat="1" ht="15.95" customHeight="1">
      <c r="A55" s="141"/>
      <c r="B55" s="27">
        <v>50</v>
      </c>
      <c r="C55" s="33"/>
      <c r="D55" s="34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</row>
    <row r="56" spans="1:53" ht="15.75" customHeight="1">
      <c r="A56" s="140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0"/>
      <c r="AZ56" s="140"/>
      <c r="BA56" s="140"/>
    </row>
    <row r="57" spans="1:53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</row>
    <row r="58" spans="1:53">
      <c r="A58" s="140"/>
      <c r="B58" s="140"/>
      <c r="C58" s="140"/>
      <c r="D58" s="140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0"/>
      <c r="AY58" s="140"/>
      <c r="AZ58" s="140"/>
      <c r="BA58" s="140"/>
    </row>
    <row r="59" spans="1:53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0"/>
      <c r="AY59" s="140"/>
      <c r="AZ59" s="140"/>
      <c r="BA59" s="140"/>
    </row>
    <row r="60" spans="1:53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</row>
    <row r="61" spans="1:53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</row>
    <row r="62" spans="1:53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</row>
    <row r="63" spans="1:53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</row>
    <row r="64" spans="1:53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</row>
    <row r="65" spans="1:53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</row>
  </sheetData>
  <sheetProtection password="CCE8" sheet="1" objects="1" scenarios="1" selectLockedCells="1"/>
  <mergeCells count="18"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  <mergeCell ref="H4:J4"/>
    <mergeCell ref="B2:B3"/>
    <mergeCell ref="B4:B5"/>
    <mergeCell ref="C4:C5"/>
    <mergeCell ref="E4:G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'03'!$C22</f>
        <v>เด็กชายกิตติคุณ  สิทธิกูล</v>
      </c>
      <c r="F6" s="613" t="str">
        <f>"เลขประจำตัว     "&amp;'ข้อมูลนักเรียน  '!B22</f>
        <v>เลขประจำตัว     2485</v>
      </c>
      <c r="G6" s="613"/>
      <c r="H6" s="58" t="s">
        <v>2</v>
      </c>
      <c r="I6" s="76">
        <f>'03'!$A22</f>
        <v>18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IF('ร,มส'!E24="","",'ร,มส'!E24)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'03'!$E22</f>
        <v/>
      </c>
      <c r="I9" s="87" t="str">
        <f t="shared" si="0"/>
        <v/>
      </c>
      <c r="J9" s="88"/>
      <c r="M9" s="43" t="str">
        <f>IF('ร,มส'!F24="","",'ร,มส'!F24)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'03'!$F22</f>
        <v/>
      </c>
      <c r="I10" s="87" t="str">
        <f t="shared" si="0"/>
        <v/>
      </c>
      <c r="J10" s="88"/>
      <c r="M10" s="43" t="str">
        <f>IF('ร,มส'!G24="","",'ร,มส'!G24)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'03'!$G22</f>
        <v/>
      </c>
      <c r="I11" s="87" t="str">
        <f t="shared" si="0"/>
        <v/>
      </c>
      <c r="J11" s="88"/>
      <c r="M11" s="43" t="str">
        <f>IF('ร,มส'!H24="","",'ร,มส'!H24)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'03'!$H22</f>
        <v/>
      </c>
      <c r="I12" s="87" t="str">
        <f t="shared" si="0"/>
        <v/>
      </c>
      <c r="J12" s="88"/>
      <c r="M12" s="43" t="str">
        <f>IF('ร,มส'!I24="","",'ร,มส'!I24)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'03'!$I22</f>
        <v/>
      </c>
      <c r="I13" s="87" t="str">
        <f t="shared" si="0"/>
        <v/>
      </c>
      <c r="J13" s="88"/>
      <c r="M13" s="43" t="str">
        <f>IF('ร,มส'!J24="","",'ร,มส'!J24)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'03'!$J22</f>
        <v/>
      </c>
      <c r="I14" s="87" t="str">
        <f t="shared" si="0"/>
        <v/>
      </c>
      <c r="J14" s="88"/>
      <c r="M14" s="43" t="str">
        <f>IF('ร,มส'!K24="","",'ร,มส'!K24)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'03'!$K22</f>
        <v/>
      </c>
      <c r="I15" s="87" t="str">
        <f t="shared" si="0"/>
        <v/>
      </c>
      <c r="J15" s="88"/>
      <c r="M15" s="43" t="str">
        <f>IF('ร,มส'!L24="","",'ร,มส'!L24)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'03'!$L22</f>
        <v/>
      </c>
      <c r="I16" s="87" t="str">
        <f t="shared" si="0"/>
        <v/>
      </c>
      <c r="J16" s="88"/>
      <c r="M16" s="43" t="str">
        <f>IF('ร,มส'!M24="","",'ร,มส'!M24)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'03'!$M22</f>
        <v/>
      </c>
      <c r="I17" s="87" t="str">
        <f t="shared" si="0"/>
        <v/>
      </c>
      <c r="J17" s="88"/>
      <c r="M17" s="43" t="str">
        <f>IF('ร,มส'!N24="","",'ร,มส'!N24)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'03'!$N22</f>
        <v/>
      </c>
      <c r="I18" s="87" t="str">
        <f t="shared" si="0"/>
        <v/>
      </c>
      <c r="J18" s="88"/>
      <c r="M18" s="43" t="str">
        <f>IF('ร,มส'!O24="","",'ร,มส'!O24)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'03'!$O22</f>
        <v/>
      </c>
      <c r="I19" s="87" t="str">
        <f t="shared" si="0"/>
        <v/>
      </c>
      <c r="J19" s="88"/>
      <c r="M19" s="43" t="str">
        <f>IF('ร,มส'!P24="","",'ร,มส'!P24)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'03'!$P22</f>
        <v/>
      </c>
      <c r="I20" s="87" t="str">
        <f t="shared" si="0"/>
        <v/>
      </c>
      <c r="J20" s="88"/>
      <c r="M20" s="43" t="str">
        <f>IF('ร,มส'!Q24="","",'ร,มส'!Q24)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'03'!$Q22</f>
        <v/>
      </c>
      <c r="I21" s="87" t="str">
        <f t="shared" si="0"/>
        <v/>
      </c>
      <c r="J21" s="88"/>
      <c r="M21" s="43" t="str">
        <f>IF('ร,มส'!R24="","",'ร,มส'!R24)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'03'!$R22</f>
        <v/>
      </c>
      <c r="I22" s="87" t="str">
        <f t="shared" si="0"/>
        <v/>
      </c>
      <c r="J22" s="88"/>
      <c r="M22" s="43" t="str">
        <f>IF('ร,มส'!S24="","",'ร,มส'!S24)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IF(เกณฑ์!E16="คะแนนร้อยละ",'03'!$U22,'02'!$AM22)</f>
        <v/>
      </c>
      <c r="F26" s="615"/>
      <c r="G26" s="356" t="s">
        <v>355</v>
      </c>
      <c r="H26" s="357"/>
      <c r="I26" s="358"/>
      <c r="J26" s="51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ข้อมูลกิจกรรม!$D$22</f>
        <v/>
      </c>
      <c r="F27" s="615"/>
      <c r="G27" s="356" t="s">
        <v>356</v>
      </c>
      <c r="H27" s="357"/>
      <c r="I27" s="358"/>
      <c r="J27" s="51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ข้อมูลกิจกรรม!$E$22</f>
        <v/>
      </c>
      <c r="F28" s="615"/>
      <c r="G28" s="356" t="s">
        <v>357</v>
      </c>
      <c r="H28" s="357"/>
      <c r="I28" s="358"/>
      <c r="J28" s="51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7"/>
      <c r="C29" s="608"/>
      <c r="D29" s="82" t="str">
        <f>ข้อมูลกิจกรรม!$V$22</f>
        <v/>
      </c>
      <c r="E29" s="86" t="str">
        <f>ข้อมูลกิจกรรม!$F$22</f>
        <v/>
      </c>
      <c r="F29" s="616"/>
      <c r="G29" s="359" t="s">
        <v>358</v>
      </c>
      <c r="H29" s="360"/>
      <c r="I29" s="361"/>
      <c r="J29" s="51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กิจกรรมพัฒนาผู้เรียน!J23</f>
        <v>0</v>
      </c>
      <c r="E30" s="86">
        <f>กิจกรรมพัฒนาผู้เรียน!H23</f>
        <v>0</v>
      </c>
      <c r="F30" s="426" t="s">
        <v>425</v>
      </c>
      <c r="G30" s="427"/>
      <c r="H30" s="427"/>
      <c r="I30" s="428"/>
      <c r="J30" s="86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'03'!$C23</f>
        <v>เด็กชายปรัตถกร  พูลพิพัฒน์</v>
      </c>
      <c r="F6" s="613" t="str">
        <f>"เลขประจำตัว     "&amp;'ข้อมูลนักเรียน  '!B23</f>
        <v>เลขประจำตัว     2486</v>
      </c>
      <c r="G6" s="613"/>
      <c r="H6" s="58" t="s">
        <v>2</v>
      </c>
      <c r="I6" s="76">
        <f>'03'!$A23</f>
        <v>19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IF('ร,มส'!E25="","",'ร,มส'!E25)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'03'!$E23</f>
        <v/>
      </c>
      <c r="I9" s="87" t="str">
        <f t="shared" si="0"/>
        <v/>
      </c>
      <c r="J9" s="88"/>
      <c r="M9" s="43" t="str">
        <f>IF('ร,มส'!F25="","",'ร,มส'!F25)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'03'!$F23</f>
        <v/>
      </c>
      <c r="I10" s="87" t="str">
        <f t="shared" si="0"/>
        <v/>
      </c>
      <c r="J10" s="88"/>
      <c r="M10" s="43" t="str">
        <f>IF('ร,มส'!G25="","",'ร,มส'!G25)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'03'!$G23</f>
        <v/>
      </c>
      <c r="I11" s="87" t="str">
        <f t="shared" si="0"/>
        <v/>
      </c>
      <c r="J11" s="88"/>
      <c r="M11" s="43" t="str">
        <f>IF('ร,มส'!H25="","",'ร,มส'!H25)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'03'!$H23</f>
        <v/>
      </c>
      <c r="I12" s="87" t="str">
        <f t="shared" si="0"/>
        <v/>
      </c>
      <c r="J12" s="88"/>
      <c r="M12" s="43" t="str">
        <f>IF('ร,มส'!I25="","",'ร,มส'!I25)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'03'!$I23</f>
        <v/>
      </c>
      <c r="I13" s="87" t="str">
        <f t="shared" si="0"/>
        <v/>
      </c>
      <c r="J13" s="88"/>
      <c r="M13" s="43" t="str">
        <f>IF('ร,มส'!J25="","",'ร,มส'!J25)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'03'!$J23</f>
        <v/>
      </c>
      <c r="I14" s="87" t="str">
        <f t="shared" si="0"/>
        <v/>
      </c>
      <c r="J14" s="88"/>
      <c r="M14" s="43" t="str">
        <f>IF('ร,มส'!K25="","",'ร,มส'!K25)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'03'!$K23</f>
        <v/>
      </c>
      <c r="I15" s="87" t="str">
        <f t="shared" si="0"/>
        <v/>
      </c>
      <c r="J15" s="88"/>
      <c r="M15" s="43" t="str">
        <f>IF('ร,มส'!L25="","",'ร,มส'!L25)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'03'!$L23</f>
        <v/>
      </c>
      <c r="I16" s="87" t="str">
        <f t="shared" si="0"/>
        <v/>
      </c>
      <c r="J16" s="88"/>
      <c r="M16" s="43" t="str">
        <f>IF('ร,มส'!M25="","",'ร,มส'!M25)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'03'!$M23</f>
        <v/>
      </c>
      <c r="I17" s="87" t="str">
        <f t="shared" si="0"/>
        <v/>
      </c>
      <c r="J17" s="88"/>
      <c r="M17" s="43" t="str">
        <f>IF('ร,มส'!N25="","",'ร,มส'!N25)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'03'!$N23</f>
        <v/>
      </c>
      <c r="I18" s="87" t="str">
        <f t="shared" si="0"/>
        <v/>
      </c>
      <c r="J18" s="88"/>
      <c r="M18" s="43" t="str">
        <f>IF('ร,มส'!O25="","",'ร,มส'!O25)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'03'!$O23</f>
        <v/>
      </c>
      <c r="I19" s="87" t="str">
        <f t="shared" si="0"/>
        <v/>
      </c>
      <c r="J19" s="88"/>
      <c r="M19" s="43" t="str">
        <f>IF('ร,มส'!P25="","",'ร,มส'!P25)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'03'!$P23</f>
        <v/>
      </c>
      <c r="I20" s="87" t="str">
        <f t="shared" si="0"/>
        <v/>
      </c>
      <c r="J20" s="88"/>
      <c r="M20" s="43" t="str">
        <f>IF('ร,มส'!Q25="","",'ร,มส'!Q25)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'03'!$Q23</f>
        <v/>
      </c>
      <c r="I21" s="87" t="str">
        <f t="shared" si="0"/>
        <v/>
      </c>
      <c r="J21" s="88"/>
      <c r="M21" s="43" t="str">
        <f>IF('ร,มส'!R25="","",'ร,มส'!R25)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'03'!$R23</f>
        <v/>
      </c>
      <c r="I22" s="87" t="str">
        <f t="shared" si="0"/>
        <v/>
      </c>
      <c r="J22" s="88"/>
      <c r="M22" s="43" t="str">
        <f>IF('ร,มส'!S25="","",'ร,มส'!S25)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IF(เกณฑ์!E16="คะแนนร้อยละ",'03'!$U23,'02'!$AM23)</f>
        <v/>
      </c>
      <c r="F26" s="615"/>
      <c r="G26" s="356" t="s">
        <v>355</v>
      </c>
      <c r="H26" s="357"/>
      <c r="I26" s="358"/>
      <c r="J26" s="51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ข้อมูลกิจกรรม!$D$23</f>
        <v/>
      </c>
      <c r="F27" s="615"/>
      <c r="G27" s="356" t="s">
        <v>356</v>
      </c>
      <c r="H27" s="357"/>
      <c r="I27" s="358"/>
      <c r="J27" s="51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ข้อมูลกิจกรรม!$E$23</f>
        <v/>
      </c>
      <c r="F28" s="615"/>
      <c r="G28" s="356" t="s">
        <v>357</v>
      </c>
      <c r="H28" s="357"/>
      <c r="I28" s="358"/>
      <c r="J28" s="51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7"/>
      <c r="C29" s="608"/>
      <c r="D29" s="82" t="str">
        <f>ข้อมูลกิจกรรม!$V$23</f>
        <v/>
      </c>
      <c r="E29" s="86" t="str">
        <f>ข้อมูลกิจกรรม!$F$23</f>
        <v/>
      </c>
      <c r="F29" s="616"/>
      <c r="G29" s="359" t="s">
        <v>358</v>
      </c>
      <c r="H29" s="360"/>
      <c r="I29" s="361"/>
      <c r="J29" s="51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กิจกรรมพัฒนาผู้เรียน!J24</f>
        <v>0</v>
      </c>
      <c r="E30" s="86">
        <f>กิจกรรมพัฒนาผู้เรียน!H24</f>
        <v>0</v>
      </c>
      <c r="F30" s="426" t="s">
        <v>425</v>
      </c>
      <c r="G30" s="427"/>
      <c r="H30" s="427"/>
      <c r="I30" s="428"/>
      <c r="J30" s="86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'03'!$C24</f>
        <v/>
      </c>
      <c r="F6" s="613" t="str">
        <f>"เลขประจำตัว     "&amp;'ข้อมูลนักเรียน  '!B24</f>
        <v xml:space="preserve">เลขประจำตัว     </v>
      </c>
      <c r="G6" s="613"/>
      <c r="H6" s="58" t="s">
        <v>2</v>
      </c>
      <c r="I6" s="76">
        <f>'03'!$A24</f>
        <v>20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IF('ร,มส'!E26="","",'ร,มส'!E26)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'03'!$E24</f>
        <v/>
      </c>
      <c r="I9" s="87" t="str">
        <f t="shared" si="0"/>
        <v/>
      </c>
      <c r="J9" s="88"/>
      <c r="M9" s="43" t="str">
        <f>IF('ร,มส'!F26="","",'ร,มส'!F26)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'03'!$F24</f>
        <v/>
      </c>
      <c r="I10" s="87" t="str">
        <f t="shared" si="0"/>
        <v/>
      </c>
      <c r="J10" s="88"/>
      <c r="M10" s="43" t="str">
        <f>IF('ร,มส'!G26="","",'ร,มส'!G26)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'03'!$G24</f>
        <v/>
      </c>
      <c r="I11" s="87" t="str">
        <f t="shared" si="0"/>
        <v/>
      </c>
      <c r="J11" s="88"/>
      <c r="M11" s="43" t="str">
        <f>IF('ร,มส'!H26="","",'ร,มส'!H26)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'03'!$H24</f>
        <v/>
      </c>
      <c r="I12" s="87" t="str">
        <f t="shared" si="0"/>
        <v/>
      </c>
      <c r="J12" s="88"/>
      <c r="M12" s="43" t="str">
        <f>IF('ร,มส'!I26="","",'ร,มส'!I26)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'03'!$I24</f>
        <v/>
      </c>
      <c r="I13" s="87" t="str">
        <f t="shared" si="0"/>
        <v/>
      </c>
      <c r="J13" s="88"/>
      <c r="M13" s="43" t="str">
        <f>IF('ร,มส'!J26="","",'ร,มส'!J26)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'03'!$J24</f>
        <v/>
      </c>
      <c r="I14" s="87" t="str">
        <f t="shared" si="0"/>
        <v/>
      </c>
      <c r="J14" s="88"/>
      <c r="M14" s="43" t="str">
        <f>IF('ร,มส'!K26="","",'ร,มส'!K26)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'03'!$K24</f>
        <v/>
      </c>
      <c r="I15" s="87" t="str">
        <f t="shared" si="0"/>
        <v/>
      </c>
      <c r="J15" s="88"/>
      <c r="M15" s="43" t="str">
        <f>IF('ร,มส'!L26="","",'ร,มส'!L26)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'03'!$L24</f>
        <v/>
      </c>
      <c r="I16" s="87" t="str">
        <f t="shared" si="0"/>
        <v/>
      </c>
      <c r="J16" s="88"/>
      <c r="M16" s="43" t="str">
        <f>IF('ร,มส'!M26="","",'ร,มส'!M26)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'03'!$M24</f>
        <v/>
      </c>
      <c r="I17" s="87" t="str">
        <f t="shared" si="0"/>
        <v/>
      </c>
      <c r="J17" s="88"/>
      <c r="M17" s="43" t="str">
        <f>IF('ร,มส'!N26="","",'ร,มส'!N26)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'03'!$N24</f>
        <v/>
      </c>
      <c r="I18" s="87" t="str">
        <f t="shared" si="0"/>
        <v/>
      </c>
      <c r="J18" s="88"/>
      <c r="M18" s="43" t="str">
        <f>IF('ร,มส'!O26="","",'ร,มส'!O26)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'03'!$O24</f>
        <v/>
      </c>
      <c r="I19" s="87" t="str">
        <f t="shared" si="0"/>
        <v/>
      </c>
      <c r="J19" s="88"/>
      <c r="M19" s="43" t="str">
        <f>IF('ร,มส'!P26="","",'ร,มส'!P26)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'03'!$P24</f>
        <v/>
      </c>
      <c r="I20" s="87" t="str">
        <f t="shared" si="0"/>
        <v/>
      </c>
      <c r="J20" s="88"/>
      <c r="M20" s="43" t="str">
        <f>IF('ร,มส'!Q26="","",'ร,มส'!Q26)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'03'!$Q24</f>
        <v/>
      </c>
      <c r="I21" s="87" t="str">
        <f t="shared" si="0"/>
        <v/>
      </c>
      <c r="J21" s="88"/>
      <c r="M21" s="43" t="str">
        <f>IF('ร,มส'!R26="","",'ร,มส'!R26)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'03'!$R24</f>
        <v/>
      </c>
      <c r="I22" s="87" t="str">
        <f t="shared" si="0"/>
        <v/>
      </c>
      <c r="J22" s="88"/>
      <c r="M22" s="43" t="str">
        <f>IF('ร,มส'!S26="","",'ร,มส'!S26)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IF(เกณฑ์!E16="คะแนนร้อยละ",'03'!$U24,'02'!$AM24)</f>
        <v/>
      </c>
      <c r="F26" s="615"/>
      <c r="G26" s="356" t="s">
        <v>355</v>
      </c>
      <c r="H26" s="357"/>
      <c r="I26" s="358"/>
      <c r="J26" s="51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ข้อมูลกิจกรรม!$D$24</f>
        <v/>
      </c>
      <c r="F27" s="615"/>
      <c r="G27" s="356" t="s">
        <v>356</v>
      </c>
      <c r="H27" s="357"/>
      <c r="I27" s="358"/>
      <c r="J27" s="51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ข้อมูลกิจกรรม!$E$24</f>
        <v/>
      </c>
      <c r="F28" s="615"/>
      <c r="G28" s="356" t="s">
        <v>357</v>
      </c>
      <c r="H28" s="357"/>
      <c r="I28" s="358"/>
      <c r="J28" s="51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7"/>
      <c r="C29" s="608"/>
      <c r="D29" s="82" t="str">
        <f>ข้อมูลกิจกรรม!$V$24</f>
        <v/>
      </c>
      <c r="E29" s="86" t="str">
        <f>ข้อมูลกิจกรรม!$F$24</f>
        <v/>
      </c>
      <c r="F29" s="616"/>
      <c r="G29" s="359" t="s">
        <v>358</v>
      </c>
      <c r="H29" s="360"/>
      <c r="I29" s="361"/>
      <c r="J29" s="51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กิจกรรมพัฒนาผู้เรียน!J25</f>
        <v>0</v>
      </c>
      <c r="E30" s="86">
        <f>กิจกรรมพัฒนาผู้เรียน!H25</f>
        <v>0</v>
      </c>
      <c r="F30" s="426" t="s">
        <v>425</v>
      </c>
      <c r="G30" s="427"/>
      <c r="H30" s="427"/>
      <c r="I30" s="428"/>
      <c r="J30" s="86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'03'!$C25</f>
        <v/>
      </c>
      <c r="F6" s="613" t="str">
        <f>"เลขประจำตัว     "&amp;'ข้อมูลนักเรียน  '!B25</f>
        <v xml:space="preserve">เลขประจำตัว     </v>
      </c>
      <c r="G6" s="613"/>
      <c r="H6" s="58" t="s">
        <v>2</v>
      </c>
      <c r="I6" s="76">
        <f>'03'!$A25</f>
        <v>21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IF('ร,มส'!E27="","",'ร,มส'!E27)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'03'!$E25</f>
        <v/>
      </c>
      <c r="I9" s="87" t="str">
        <f t="shared" si="0"/>
        <v/>
      </c>
      <c r="J9" s="88"/>
      <c r="M9" s="43" t="str">
        <f>IF('ร,มส'!F27="","",'ร,มส'!F27)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'03'!$F25</f>
        <v/>
      </c>
      <c r="I10" s="87" t="str">
        <f t="shared" si="0"/>
        <v/>
      </c>
      <c r="J10" s="88"/>
      <c r="M10" s="43" t="str">
        <f>IF('ร,มส'!G27="","",'ร,มส'!G27)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'03'!$G25</f>
        <v/>
      </c>
      <c r="I11" s="87" t="str">
        <f t="shared" si="0"/>
        <v/>
      </c>
      <c r="J11" s="88"/>
      <c r="M11" s="43" t="str">
        <f>IF('ร,มส'!H27="","",'ร,มส'!H27)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'03'!$H25</f>
        <v/>
      </c>
      <c r="I12" s="87" t="str">
        <f t="shared" si="0"/>
        <v/>
      </c>
      <c r="J12" s="88"/>
      <c r="M12" s="43" t="str">
        <f>IF('ร,มส'!I27="","",'ร,มส'!I27)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'03'!$I25</f>
        <v/>
      </c>
      <c r="I13" s="87" t="str">
        <f t="shared" si="0"/>
        <v/>
      </c>
      <c r="J13" s="88"/>
      <c r="M13" s="43" t="str">
        <f>IF('ร,มส'!J27="","",'ร,มส'!J27)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'03'!$J25</f>
        <v/>
      </c>
      <c r="I14" s="87" t="str">
        <f t="shared" si="0"/>
        <v/>
      </c>
      <c r="J14" s="88"/>
      <c r="M14" s="43" t="str">
        <f>IF('ร,มส'!K27="","",'ร,มส'!K27)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'03'!$K25</f>
        <v/>
      </c>
      <c r="I15" s="87" t="str">
        <f t="shared" si="0"/>
        <v/>
      </c>
      <c r="J15" s="88"/>
      <c r="M15" s="43" t="str">
        <f>IF('ร,มส'!L27="","",'ร,มส'!L27)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'03'!$L25</f>
        <v/>
      </c>
      <c r="I16" s="87" t="str">
        <f t="shared" si="0"/>
        <v/>
      </c>
      <c r="J16" s="88"/>
      <c r="M16" s="43" t="str">
        <f>IF('ร,มส'!M27="","",'ร,มส'!M27)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'03'!$M25</f>
        <v/>
      </c>
      <c r="I17" s="87" t="str">
        <f t="shared" si="0"/>
        <v/>
      </c>
      <c r="J17" s="88"/>
      <c r="M17" s="43" t="str">
        <f>IF('ร,มส'!N27="","",'ร,มส'!N27)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'03'!$N25</f>
        <v/>
      </c>
      <c r="I18" s="87" t="str">
        <f t="shared" si="0"/>
        <v/>
      </c>
      <c r="J18" s="88"/>
      <c r="M18" s="43" t="str">
        <f>IF('ร,มส'!O27="","",'ร,มส'!O27)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'03'!$O25</f>
        <v/>
      </c>
      <c r="I19" s="87" t="str">
        <f t="shared" si="0"/>
        <v/>
      </c>
      <c r="J19" s="88"/>
      <c r="M19" s="43" t="str">
        <f>IF('ร,มส'!P27="","",'ร,มส'!P27)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'03'!$P25</f>
        <v/>
      </c>
      <c r="I20" s="87" t="str">
        <f t="shared" si="0"/>
        <v/>
      </c>
      <c r="J20" s="88"/>
      <c r="M20" s="43" t="str">
        <f>IF('ร,มส'!Q27="","",'ร,มส'!Q27)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'03'!$Q25</f>
        <v/>
      </c>
      <c r="I21" s="87" t="str">
        <f t="shared" si="0"/>
        <v/>
      </c>
      <c r="J21" s="88"/>
      <c r="M21" s="43" t="str">
        <f>IF('ร,มส'!R27="","",'ร,มส'!R27)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'03'!$R25</f>
        <v/>
      </c>
      <c r="I22" s="87" t="str">
        <f t="shared" si="0"/>
        <v/>
      </c>
      <c r="J22" s="88"/>
      <c r="M22" s="43" t="str">
        <f>IF('ร,มส'!S27="","",'ร,มส'!S27)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IF(เกณฑ์!E16="คะแนนร้อยละ",'03'!$U25,'02'!$AM25)</f>
        <v/>
      </c>
      <c r="F26" s="615"/>
      <c r="G26" s="356" t="s">
        <v>355</v>
      </c>
      <c r="H26" s="357"/>
      <c r="I26" s="358"/>
      <c r="J26" s="51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ข้อมูลกิจกรรม!$D$25</f>
        <v/>
      </c>
      <c r="F27" s="615"/>
      <c r="G27" s="356" t="s">
        <v>356</v>
      </c>
      <c r="H27" s="357"/>
      <c r="I27" s="358"/>
      <c r="J27" s="51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ข้อมูลกิจกรรม!$E$25</f>
        <v/>
      </c>
      <c r="F28" s="615"/>
      <c r="G28" s="356" t="s">
        <v>357</v>
      </c>
      <c r="H28" s="357"/>
      <c r="I28" s="358"/>
      <c r="J28" s="51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7"/>
      <c r="C29" s="608"/>
      <c r="D29" s="82" t="str">
        <f>ข้อมูลกิจกรรม!$V$25</f>
        <v/>
      </c>
      <c r="E29" s="86" t="str">
        <f>ข้อมูลกิจกรรม!$F$25</f>
        <v/>
      </c>
      <c r="F29" s="616"/>
      <c r="G29" s="359" t="s">
        <v>358</v>
      </c>
      <c r="H29" s="360"/>
      <c r="I29" s="361"/>
      <c r="J29" s="51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กิจกรรมพัฒนาผู้เรียน!J26</f>
        <v>0</v>
      </c>
      <c r="E30" s="86">
        <f>กิจกรรมพัฒนาผู้เรียน!H26</f>
        <v>0</v>
      </c>
      <c r="F30" s="426" t="s">
        <v>425</v>
      </c>
      <c r="G30" s="427"/>
      <c r="H30" s="427"/>
      <c r="I30" s="428"/>
      <c r="J30" s="86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'03'!$C26</f>
        <v/>
      </c>
      <c r="F6" s="613" t="str">
        <f>"เลขประจำตัว     "&amp;'ข้อมูลนักเรียน  '!B26</f>
        <v xml:space="preserve">เลขประจำตัว     </v>
      </c>
      <c r="G6" s="613"/>
      <c r="H6" s="58" t="s">
        <v>2</v>
      </c>
      <c r="I6" s="76">
        <f>'03'!$A26</f>
        <v>22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IF('ร,มส'!E28="","",'ร,มส'!E28)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'03'!$E26</f>
        <v/>
      </c>
      <c r="I9" s="87" t="str">
        <f t="shared" si="0"/>
        <v/>
      </c>
      <c r="J9" s="88"/>
      <c r="M9" s="43" t="str">
        <f>IF('ร,มส'!F28="","",'ร,มส'!F28)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'03'!$F26</f>
        <v/>
      </c>
      <c r="I10" s="87" t="str">
        <f t="shared" si="0"/>
        <v/>
      </c>
      <c r="J10" s="88"/>
      <c r="M10" s="43" t="str">
        <f>IF('ร,มส'!G28="","",'ร,มส'!G28)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'03'!$G26</f>
        <v/>
      </c>
      <c r="I11" s="87" t="str">
        <f t="shared" si="0"/>
        <v/>
      </c>
      <c r="J11" s="88"/>
      <c r="M11" s="43" t="str">
        <f>IF('ร,มส'!H28="","",'ร,มส'!H28)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'03'!$H26</f>
        <v/>
      </c>
      <c r="I12" s="87" t="str">
        <f t="shared" si="0"/>
        <v/>
      </c>
      <c r="J12" s="88"/>
      <c r="M12" s="43" t="str">
        <f>IF('ร,มส'!I28="","",'ร,มส'!I28)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'03'!$I26</f>
        <v/>
      </c>
      <c r="I13" s="87" t="str">
        <f t="shared" si="0"/>
        <v/>
      </c>
      <c r="J13" s="88"/>
      <c r="M13" s="43" t="str">
        <f>IF('ร,มส'!J28="","",'ร,มส'!J28)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'03'!$J26</f>
        <v/>
      </c>
      <c r="I14" s="87" t="str">
        <f t="shared" si="0"/>
        <v/>
      </c>
      <c r="J14" s="88"/>
      <c r="M14" s="43" t="str">
        <f>IF('ร,มส'!K28="","",'ร,มส'!K28)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'03'!$K26</f>
        <v/>
      </c>
      <c r="I15" s="87" t="str">
        <f t="shared" si="0"/>
        <v/>
      </c>
      <c r="J15" s="88"/>
      <c r="M15" s="43" t="str">
        <f>IF('ร,มส'!L28="","",'ร,มส'!L28)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'03'!$L26</f>
        <v/>
      </c>
      <c r="I16" s="87" t="str">
        <f t="shared" si="0"/>
        <v/>
      </c>
      <c r="J16" s="88"/>
      <c r="M16" s="43" t="str">
        <f>IF('ร,มส'!M28="","",'ร,มส'!M28)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'03'!$M26</f>
        <v/>
      </c>
      <c r="I17" s="87" t="str">
        <f t="shared" si="0"/>
        <v/>
      </c>
      <c r="J17" s="88"/>
      <c r="M17" s="43" t="str">
        <f>IF('ร,มส'!N28="","",'ร,มส'!N28)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'03'!$N26</f>
        <v/>
      </c>
      <c r="I18" s="87" t="str">
        <f t="shared" si="0"/>
        <v/>
      </c>
      <c r="J18" s="88"/>
      <c r="M18" s="43" t="str">
        <f>IF('ร,มส'!O28="","",'ร,มส'!O28)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'03'!$O26</f>
        <v/>
      </c>
      <c r="I19" s="87" t="str">
        <f t="shared" si="0"/>
        <v/>
      </c>
      <c r="J19" s="88"/>
      <c r="M19" s="43" t="str">
        <f>IF('ร,มส'!P28="","",'ร,มส'!P28)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'03'!$P26</f>
        <v/>
      </c>
      <c r="I20" s="87" t="str">
        <f t="shared" si="0"/>
        <v/>
      </c>
      <c r="J20" s="88"/>
      <c r="M20" s="43" t="str">
        <f>IF('ร,มส'!Q28="","",'ร,มส'!Q28)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'03'!$Q26</f>
        <v/>
      </c>
      <c r="I21" s="87" t="str">
        <f t="shared" si="0"/>
        <v/>
      </c>
      <c r="J21" s="88"/>
      <c r="M21" s="43" t="str">
        <f>IF('ร,มส'!R28="","",'ร,มส'!R28)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'03'!$R26</f>
        <v/>
      </c>
      <c r="I22" s="87" t="str">
        <f t="shared" si="0"/>
        <v/>
      </c>
      <c r="J22" s="88"/>
      <c r="M22" s="43" t="str">
        <f>IF('ร,มส'!S28="","",'ร,มส'!S28)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IF(เกณฑ์!E16="คะแนนร้อยละ",'03'!$U26,'02'!$AM26)</f>
        <v/>
      </c>
      <c r="F26" s="615"/>
      <c r="G26" s="356" t="s">
        <v>355</v>
      </c>
      <c r="H26" s="357"/>
      <c r="I26" s="358"/>
      <c r="J26" s="51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ข้อมูลกิจกรรม!$D$26</f>
        <v/>
      </c>
      <c r="F27" s="615"/>
      <c r="G27" s="356" t="s">
        <v>356</v>
      </c>
      <c r="H27" s="357"/>
      <c r="I27" s="358"/>
      <c r="J27" s="51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ข้อมูลกิจกรรม!$E$26</f>
        <v/>
      </c>
      <c r="F28" s="615"/>
      <c r="G28" s="356" t="s">
        <v>357</v>
      </c>
      <c r="H28" s="357"/>
      <c r="I28" s="358"/>
      <c r="J28" s="51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7"/>
      <c r="C29" s="608"/>
      <c r="D29" s="82" t="str">
        <f>ข้อมูลกิจกรรม!$V$26</f>
        <v/>
      </c>
      <c r="E29" s="86" t="str">
        <f>ข้อมูลกิจกรรม!$F$26</f>
        <v/>
      </c>
      <c r="F29" s="616"/>
      <c r="G29" s="359" t="s">
        <v>358</v>
      </c>
      <c r="H29" s="360"/>
      <c r="I29" s="361"/>
      <c r="J29" s="51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กิจกรรมพัฒนาผู้เรียน!J27</f>
        <v>0</v>
      </c>
      <c r="E30" s="86">
        <f>กิจกรรมพัฒนาผู้เรียน!H27</f>
        <v>0</v>
      </c>
      <c r="F30" s="426" t="s">
        <v>425</v>
      </c>
      <c r="G30" s="427"/>
      <c r="H30" s="427"/>
      <c r="I30" s="428"/>
      <c r="J30" s="86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'03'!$C27</f>
        <v/>
      </c>
      <c r="F6" s="613" t="str">
        <f>"เลขประจำตัว     "&amp;'ข้อมูลนักเรียน  '!B27</f>
        <v xml:space="preserve">เลขประจำตัว     </v>
      </c>
      <c r="G6" s="613"/>
      <c r="H6" s="58" t="s">
        <v>2</v>
      </c>
      <c r="I6" s="76">
        <f>'03'!$A27</f>
        <v>23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IF('ร,มส'!E29="","",'ร,มส'!E29)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'03'!$E27</f>
        <v/>
      </c>
      <c r="I9" s="87" t="str">
        <f t="shared" si="0"/>
        <v/>
      </c>
      <c r="J9" s="88"/>
      <c r="M9" s="43" t="str">
        <f>IF('ร,มส'!F29="","",'ร,มส'!F29)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'03'!$F27</f>
        <v/>
      </c>
      <c r="I10" s="87" t="str">
        <f t="shared" si="0"/>
        <v/>
      </c>
      <c r="J10" s="88"/>
      <c r="M10" s="43" t="str">
        <f>IF('ร,มส'!G29="","",'ร,มส'!G29)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'03'!$G27</f>
        <v/>
      </c>
      <c r="I11" s="87" t="str">
        <f t="shared" si="0"/>
        <v/>
      </c>
      <c r="J11" s="88"/>
      <c r="M11" s="43" t="str">
        <f>IF('ร,มส'!H29="","",'ร,มส'!H29)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'03'!$H27</f>
        <v/>
      </c>
      <c r="I12" s="87" t="str">
        <f t="shared" si="0"/>
        <v/>
      </c>
      <c r="J12" s="88"/>
      <c r="M12" s="43" t="str">
        <f>IF('ร,มส'!I29="","",'ร,มส'!I29)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'03'!$I27</f>
        <v/>
      </c>
      <c r="I13" s="87" t="str">
        <f t="shared" si="0"/>
        <v/>
      </c>
      <c r="J13" s="88"/>
      <c r="M13" s="43" t="str">
        <f>IF('ร,มส'!J29="","",'ร,มส'!J29)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'03'!$J27</f>
        <v/>
      </c>
      <c r="I14" s="87" t="str">
        <f t="shared" si="0"/>
        <v/>
      </c>
      <c r="J14" s="88"/>
      <c r="M14" s="43" t="str">
        <f>IF('ร,มส'!K29="","",'ร,มส'!K29)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'03'!$K27</f>
        <v/>
      </c>
      <c r="I15" s="87" t="str">
        <f t="shared" si="0"/>
        <v/>
      </c>
      <c r="J15" s="88"/>
      <c r="M15" s="43" t="str">
        <f>IF('ร,มส'!L29="","",'ร,มส'!L29)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'03'!$L27</f>
        <v/>
      </c>
      <c r="I16" s="87" t="str">
        <f t="shared" si="0"/>
        <v/>
      </c>
      <c r="J16" s="88"/>
      <c r="M16" s="43" t="str">
        <f>IF('ร,มส'!M29="","",'ร,มส'!M29)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'03'!$M27</f>
        <v/>
      </c>
      <c r="I17" s="87" t="str">
        <f t="shared" si="0"/>
        <v/>
      </c>
      <c r="J17" s="88"/>
      <c r="M17" s="43" t="str">
        <f>IF('ร,มส'!N29="","",'ร,มส'!N29)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'03'!$N27</f>
        <v/>
      </c>
      <c r="I18" s="87" t="str">
        <f t="shared" si="0"/>
        <v/>
      </c>
      <c r="J18" s="88"/>
      <c r="M18" s="43" t="str">
        <f>IF('ร,มส'!O29="","",'ร,มส'!O29)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'03'!$O27</f>
        <v/>
      </c>
      <c r="I19" s="87" t="str">
        <f t="shared" si="0"/>
        <v/>
      </c>
      <c r="J19" s="88"/>
      <c r="M19" s="43" t="str">
        <f>IF('ร,มส'!P29="","",'ร,มส'!P29)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'03'!$P27</f>
        <v/>
      </c>
      <c r="I20" s="87" t="str">
        <f t="shared" si="0"/>
        <v/>
      </c>
      <c r="J20" s="88"/>
      <c r="M20" s="43" t="str">
        <f>IF('ร,มส'!Q29="","",'ร,มส'!Q29)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'03'!$Q27</f>
        <v/>
      </c>
      <c r="I21" s="87" t="str">
        <f t="shared" si="0"/>
        <v/>
      </c>
      <c r="J21" s="88"/>
      <c r="M21" s="43" t="str">
        <f>IF('ร,มส'!R29="","",'ร,มส'!R29)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'03'!$R27</f>
        <v/>
      </c>
      <c r="I22" s="87" t="str">
        <f t="shared" si="0"/>
        <v/>
      </c>
      <c r="J22" s="88"/>
      <c r="M22" s="43" t="str">
        <f>IF('ร,มส'!S29="","",'ร,มส'!S29)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IF(เกณฑ์!E16="คะแนนร้อยละ",'03'!$U27,'02'!$AM27)</f>
        <v/>
      </c>
      <c r="F26" s="615"/>
      <c r="G26" s="356" t="s">
        <v>355</v>
      </c>
      <c r="H26" s="357"/>
      <c r="I26" s="358"/>
      <c r="J26" s="51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ข้อมูลกิจกรรม!$D$27</f>
        <v/>
      </c>
      <c r="F27" s="615"/>
      <c r="G27" s="356" t="s">
        <v>356</v>
      </c>
      <c r="H27" s="357"/>
      <c r="I27" s="358"/>
      <c r="J27" s="51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ข้อมูลกิจกรรม!$E$27</f>
        <v/>
      </c>
      <c r="F28" s="615"/>
      <c r="G28" s="356" t="s">
        <v>357</v>
      </c>
      <c r="H28" s="357"/>
      <c r="I28" s="358"/>
      <c r="J28" s="51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7"/>
      <c r="C29" s="608"/>
      <c r="D29" s="82" t="str">
        <f>ข้อมูลกิจกรรม!$V$27</f>
        <v/>
      </c>
      <c r="E29" s="86" t="str">
        <f>ข้อมูลกิจกรรม!$F$27</f>
        <v/>
      </c>
      <c r="F29" s="616"/>
      <c r="G29" s="359" t="s">
        <v>358</v>
      </c>
      <c r="H29" s="360"/>
      <c r="I29" s="361"/>
      <c r="J29" s="51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กิจกรรมพัฒนาผู้เรียน!J28</f>
        <v>0</v>
      </c>
      <c r="E30" s="86">
        <f>กิจกรรมพัฒนาผู้เรียน!H28</f>
        <v>0</v>
      </c>
      <c r="F30" s="426" t="s">
        <v>425</v>
      </c>
      <c r="G30" s="427"/>
      <c r="H30" s="427"/>
      <c r="I30" s="428"/>
      <c r="J30" s="86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'03'!$C28</f>
        <v/>
      </c>
      <c r="F6" s="613" t="str">
        <f>"เลขประจำตัว     "&amp;'ข้อมูลนักเรียน  '!B28</f>
        <v xml:space="preserve">เลขประจำตัว     </v>
      </c>
      <c r="G6" s="613"/>
      <c r="H6" s="58" t="s">
        <v>2</v>
      </c>
      <c r="I6" s="76">
        <f>'03'!$A28</f>
        <v>24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IF('ร,มส'!E30="","",'ร,มส'!E30)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'03'!$E28</f>
        <v/>
      </c>
      <c r="I9" s="87" t="str">
        <f t="shared" si="0"/>
        <v/>
      </c>
      <c r="J9" s="88"/>
      <c r="M9" s="43" t="str">
        <f>IF('ร,มส'!F30="","",'ร,มส'!F30)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'03'!$F28</f>
        <v/>
      </c>
      <c r="I10" s="87" t="str">
        <f t="shared" si="0"/>
        <v/>
      </c>
      <c r="J10" s="88"/>
      <c r="M10" s="43" t="str">
        <f>IF('ร,มส'!G30="","",'ร,มส'!G30)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'03'!$G28</f>
        <v/>
      </c>
      <c r="I11" s="87" t="str">
        <f t="shared" si="0"/>
        <v/>
      </c>
      <c r="J11" s="88"/>
      <c r="M11" s="43" t="str">
        <f>IF('ร,มส'!H30="","",'ร,มส'!H30)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'03'!$H28</f>
        <v/>
      </c>
      <c r="I12" s="87" t="str">
        <f t="shared" si="0"/>
        <v/>
      </c>
      <c r="J12" s="88"/>
      <c r="M12" s="43" t="str">
        <f>IF('ร,มส'!I30="","",'ร,มส'!I30)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'03'!$I28</f>
        <v/>
      </c>
      <c r="I13" s="87" t="str">
        <f t="shared" si="0"/>
        <v/>
      </c>
      <c r="J13" s="88"/>
      <c r="M13" s="43" t="str">
        <f>IF('ร,มส'!J30="","",'ร,มส'!J30)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'03'!$J28</f>
        <v/>
      </c>
      <c r="I14" s="87" t="str">
        <f t="shared" si="0"/>
        <v/>
      </c>
      <c r="J14" s="88"/>
      <c r="M14" s="43" t="str">
        <f>IF('ร,มส'!K30="","",'ร,มส'!K30)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'03'!$K28</f>
        <v/>
      </c>
      <c r="I15" s="87" t="str">
        <f t="shared" si="0"/>
        <v/>
      </c>
      <c r="J15" s="88"/>
      <c r="M15" s="43" t="str">
        <f>IF('ร,มส'!L30="","",'ร,มส'!L30)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'03'!$L28</f>
        <v/>
      </c>
      <c r="I16" s="87" t="str">
        <f t="shared" si="0"/>
        <v/>
      </c>
      <c r="J16" s="88"/>
      <c r="M16" s="43" t="str">
        <f>IF('ร,มส'!M30="","",'ร,มส'!M30)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'03'!$M28</f>
        <v/>
      </c>
      <c r="I17" s="87" t="str">
        <f t="shared" si="0"/>
        <v/>
      </c>
      <c r="J17" s="88"/>
      <c r="M17" s="43" t="str">
        <f>IF('ร,มส'!N30="","",'ร,มส'!N30)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'03'!$N28</f>
        <v/>
      </c>
      <c r="I18" s="87" t="str">
        <f t="shared" si="0"/>
        <v/>
      </c>
      <c r="J18" s="88"/>
      <c r="M18" s="43" t="str">
        <f>IF('ร,มส'!O30="","",'ร,มส'!O30)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'03'!$O28</f>
        <v/>
      </c>
      <c r="I19" s="87" t="str">
        <f t="shared" si="0"/>
        <v/>
      </c>
      <c r="J19" s="88"/>
      <c r="M19" s="43" t="str">
        <f>IF('ร,มส'!P30="","",'ร,มส'!P30)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'03'!$P28</f>
        <v/>
      </c>
      <c r="I20" s="87" t="str">
        <f t="shared" si="0"/>
        <v/>
      </c>
      <c r="J20" s="88"/>
      <c r="M20" s="43" t="str">
        <f>IF('ร,มส'!Q30="","",'ร,มส'!Q30)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'03'!$Q28</f>
        <v/>
      </c>
      <c r="I21" s="87" t="str">
        <f t="shared" si="0"/>
        <v/>
      </c>
      <c r="J21" s="88"/>
      <c r="M21" s="43" t="str">
        <f>IF('ร,มส'!R30="","",'ร,มส'!R30)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'03'!$R28</f>
        <v/>
      </c>
      <c r="I22" s="87" t="str">
        <f t="shared" si="0"/>
        <v/>
      </c>
      <c r="J22" s="88"/>
      <c r="M22" s="43" t="str">
        <f>IF('ร,มส'!S30="","",'ร,มส'!S30)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IF(เกณฑ์!E16="คะแนนร้อยละ",'03'!$U28,'02'!$AM28)</f>
        <v/>
      </c>
      <c r="F26" s="615"/>
      <c r="G26" s="356" t="s">
        <v>355</v>
      </c>
      <c r="H26" s="357"/>
      <c r="I26" s="358"/>
      <c r="J26" s="51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ข้อมูลกิจกรรม!$D$28</f>
        <v/>
      </c>
      <c r="F27" s="615"/>
      <c r="G27" s="356" t="s">
        <v>356</v>
      </c>
      <c r="H27" s="357"/>
      <c r="I27" s="358"/>
      <c r="J27" s="51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ข้อมูลกิจกรรม!$E$28</f>
        <v/>
      </c>
      <c r="F28" s="615"/>
      <c r="G28" s="356" t="s">
        <v>357</v>
      </c>
      <c r="H28" s="357"/>
      <c r="I28" s="358"/>
      <c r="J28" s="51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7"/>
      <c r="C29" s="608"/>
      <c r="D29" s="82" t="str">
        <f>ข้อมูลกิจกรรม!$V$28</f>
        <v/>
      </c>
      <c r="E29" s="86" t="str">
        <f>ข้อมูลกิจกรรม!$F$28</f>
        <v/>
      </c>
      <c r="F29" s="616"/>
      <c r="G29" s="359" t="s">
        <v>358</v>
      </c>
      <c r="H29" s="360"/>
      <c r="I29" s="361"/>
      <c r="J29" s="51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กิจกรรมพัฒนาผู้เรียน!J29</f>
        <v>0</v>
      </c>
      <c r="E30" s="86">
        <f>กิจกรรมพัฒนาผู้เรียน!H29</f>
        <v>0</v>
      </c>
      <c r="F30" s="426" t="s">
        <v>425</v>
      </c>
      <c r="G30" s="427"/>
      <c r="H30" s="427"/>
      <c r="I30" s="428"/>
      <c r="J30" s="86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'03'!$C29</f>
        <v/>
      </c>
      <c r="F6" s="613" t="str">
        <f>"เลขประจำตัว     "&amp;'ข้อมูลนักเรียน  '!B29</f>
        <v xml:space="preserve">เลขประจำตัว     </v>
      </c>
      <c r="G6" s="613"/>
      <c r="H6" s="58" t="s">
        <v>2</v>
      </c>
      <c r="I6" s="76">
        <f>'03'!$A29</f>
        <v>25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IF('ร,มส'!E31="","",'ร,มส'!E31)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'03'!$E29</f>
        <v/>
      </c>
      <c r="I9" s="87" t="str">
        <f t="shared" si="0"/>
        <v/>
      </c>
      <c r="J9" s="88"/>
      <c r="M9" s="43" t="str">
        <f>IF('ร,มส'!F31="","",'ร,มส'!F31)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'03'!$F29</f>
        <v/>
      </c>
      <c r="I10" s="87" t="str">
        <f t="shared" si="0"/>
        <v/>
      </c>
      <c r="J10" s="88"/>
      <c r="M10" s="43" t="str">
        <f>IF('ร,มส'!G31="","",'ร,มส'!G31)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'03'!$G29</f>
        <v/>
      </c>
      <c r="I11" s="87" t="str">
        <f t="shared" si="0"/>
        <v/>
      </c>
      <c r="J11" s="88"/>
      <c r="M11" s="43" t="str">
        <f>IF('ร,มส'!H31="","",'ร,มส'!H31)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'03'!$H29</f>
        <v/>
      </c>
      <c r="I12" s="87" t="str">
        <f t="shared" si="0"/>
        <v/>
      </c>
      <c r="J12" s="88"/>
      <c r="M12" s="43" t="str">
        <f>IF('ร,มส'!I31="","",'ร,มส'!I31)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'03'!$I29</f>
        <v/>
      </c>
      <c r="I13" s="87" t="str">
        <f t="shared" si="0"/>
        <v/>
      </c>
      <c r="J13" s="88"/>
      <c r="M13" s="43" t="str">
        <f>IF('ร,มส'!J31="","",'ร,มส'!J31)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'03'!$J29</f>
        <v/>
      </c>
      <c r="I14" s="87" t="str">
        <f t="shared" si="0"/>
        <v/>
      </c>
      <c r="J14" s="88"/>
      <c r="M14" s="43" t="str">
        <f>IF('ร,มส'!K31="","",'ร,มส'!K31)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'03'!$K29</f>
        <v/>
      </c>
      <c r="I15" s="87" t="str">
        <f t="shared" si="0"/>
        <v/>
      </c>
      <c r="J15" s="88"/>
      <c r="M15" s="43" t="str">
        <f>IF('ร,มส'!L31="","",'ร,มส'!L31)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'03'!$L29</f>
        <v/>
      </c>
      <c r="I16" s="87" t="str">
        <f t="shared" si="0"/>
        <v/>
      </c>
      <c r="J16" s="88"/>
      <c r="M16" s="43" t="str">
        <f>IF('ร,มส'!M31="","",'ร,มส'!M31)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'03'!$M29</f>
        <v/>
      </c>
      <c r="I17" s="87" t="str">
        <f t="shared" si="0"/>
        <v/>
      </c>
      <c r="J17" s="88"/>
      <c r="M17" s="43" t="str">
        <f>IF('ร,มส'!N31="","",'ร,มส'!N31)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'03'!$N29</f>
        <v/>
      </c>
      <c r="I18" s="87" t="str">
        <f t="shared" si="0"/>
        <v/>
      </c>
      <c r="J18" s="88"/>
      <c r="M18" s="43" t="str">
        <f>IF('ร,มส'!O31="","",'ร,มส'!O31)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'03'!$O29</f>
        <v/>
      </c>
      <c r="I19" s="87" t="str">
        <f t="shared" si="0"/>
        <v/>
      </c>
      <c r="J19" s="88"/>
      <c r="M19" s="43" t="str">
        <f>IF('ร,มส'!P31="","",'ร,มส'!P31)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'03'!$P29</f>
        <v/>
      </c>
      <c r="I20" s="87" t="str">
        <f t="shared" si="0"/>
        <v/>
      </c>
      <c r="J20" s="88"/>
      <c r="M20" s="43" t="str">
        <f>IF('ร,มส'!Q31="","",'ร,มส'!Q31)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'03'!$Q29</f>
        <v/>
      </c>
      <c r="I21" s="87" t="str">
        <f t="shared" si="0"/>
        <v/>
      </c>
      <c r="J21" s="88"/>
      <c r="M21" s="43" t="str">
        <f>IF('ร,มส'!R31="","",'ร,มส'!R31)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'03'!$R29</f>
        <v/>
      </c>
      <c r="I22" s="87" t="str">
        <f t="shared" si="0"/>
        <v/>
      </c>
      <c r="J22" s="88"/>
      <c r="M22" s="43" t="str">
        <f>IF('ร,มส'!S31="","",'ร,มส'!S31)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IF(เกณฑ์!E16="คะแนนร้อยละ",'03'!$U29,'02'!$AM29)</f>
        <v/>
      </c>
      <c r="F26" s="615"/>
      <c r="G26" s="356" t="s">
        <v>355</v>
      </c>
      <c r="H26" s="357"/>
      <c r="I26" s="358"/>
      <c r="J26" s="51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ข้อมูลกิจกรรม!$D$29</f>
        <v/>
      </c>
      <c r="F27" s="615"/>
      <c r="G27" s="356" t="s">
        <v>356</v>
      </c>
      <c r="H27" s="357"/>
      <c r="I27" s="358"/>
      <c r="J27" s="51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ข้อมูลกิจกรรม!$E$29</f>
        <v/>
      </c>
      <c r="F28" s="615"/>
      <c r="G28" s="356" t="s">
        <v>357</v>
      </c>
      <c r="H28" s="357"/>
      <c r="I28" s="358"/>
      <c r="J28" s="51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7"/>
      <c r="C29" s="608"/>
      <c r="D29" s="82" t="str">
        <f>ข้อมูลกิจกรรม!$V$29</f>
        <v/>
      </c>
      <c r="E29" s="86" t="str">
        <f>ข้อมูลกิจกรรม!$F$29</f>
        <v/>
      </c>
      <c r="F29" s="616"/>
      <c r="G29" s="359" t="s">
        <v>358</v>
      </c>
      <c r="H29" s="360"/>
      <c r="I29" s="361"/>
      <c r="J29" s="51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กิจกรรมพัฒนาผู้เรียน!J30</f>
        <v>0</v>
      </c>
      <c r="E30" s="86">
        <f>กิจกรรมพัฒนาผู้เรียน!H30</f>
        <v>0</v>
      </c>
      <c r="F30" s="426" t="s">
        <v>425</v>
      </c>
      <c r="G30" s="427"/>
      <c r="H30" s="427"/>
      <c r="I30" s="428"/>
      <c r="J30" s="86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'03'!$C30</f>
        <v/>
      </c>
      <c r="F6" s="613" t="str">
        <f>"เลขประจำตัว     "&amp;'ข้อมูลนักเรียน  '!B30</f>
        <v xml:space="preserve">เลขประจำตัว     </v>
      </c>
      <c r="G6" s="613"/>
      <c r="H6" s="58" t="s">
        <v>2</v>
      </c>
      <c r="I6" s="76">
        <f>'03'!$A30</f>
        <v>26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IF('ร,มส'!E32="","",'ร,มส'!E32)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'03'!$E30</f>
        <v/>
      </c>
      <c r="I9" s="87" t="str">
        <f t="shared" si="0"/>
        <v/>
      </c>
      <c r="J9" s="88"/>
      <c r="M9" s="43" t="str">
        <f>IF('ร,มส'!F32="","",'ร,มส'!F32)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'03'!$F30</f>
        <v/>
      </c>
      <c r="I10" s="87" t="str">
        <f t="shared" si="0"/>
        <v/>
      </c>
      <c r="J10" s="88"/>
      <c r="M10" s="43" t="str">
        <f>IF('ร,มส'!G32="","",'ร,มส'!G32)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'03'!$G30</f>
        <v/>
      </c>
      <c r="I11" s="87" t="str">
        <f t="shared" si="0"/>
        <v/>
      </c>
      <c r="J11" s="88"/>
      <c r="M11" s="43" t="str">
        <f>IF('ร,มส'!H32="","",'ร,มส'!H32)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'03'!$H30</f>
        <v/>
      </c>
      <c r="I12" s="87" t="str">
        <f t="shared" si="0"/>
        <v/>
      </c>
      <c r="J12" s="88"/>
      <c r="M12" s="43" t="str">
        <f>IF('ร,มส'!I32="","",'ร,มส'!I32)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'03'!$I30</f>
        <v/>
      </c>
      <c r="I13" s="87" t="str">
        <f t="shared" si="0"/>
        <v/>
      </c>
      <c r="J13" s="88"/>
      <c r="M13" s="43" t="str">
        <f>IF('ร,มส'!J32="","",'ร,มส'!J32)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'03'!$J30</f>
        <v/>
      </c>
      <c r="I14" s="87" t="str">
        <f t="shared" si="0"/>
        <v/>
      </c>
      <c r="J14" s="88"/>
      <c r="M14" s="43" t="str">
        <f>IF('ร,มส'!K32="","",'ร,มส'!K32)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'03'!$K30</f>
        <v/>
      </c>
      <c r="I15" s="87" t="str">
        <f t="shared" si="0"/>
        <v/>
      </c>
      <c r="J15" s="88"/>
      <c r="M15" s="43" t="str">
        <f>IF('ร,มส'!L32="","",'ร,มส'!L32)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'03'!$L30</f>
        <v/>
      </c>
      <c r="I16" s="87" t="str">
        <f t="shared" si="0"/>
        <v/>
      </c>
      <c r="J16" s="88"/>
      <c r="M16" s="43" t="str">
        <f>IF('ร,มส'!M32="","",'ร,มส'!M32)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'03'!$M30</f>
        <v/>
      </c>
      <c r="I17" s="87" t="str">
        <f t="shared" si="0"/>
        <v/>
      </c>
      <c r="J17" s="88"/>
      <c r="M17" s="43" t="str">
        <f>IF('ร,มส'!N32="","",'ร,มส'!N32)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'03'!$N30</f>
        <v/>
      </c>
      <c r="I18" s="87" t="str">
        <f t="shared" si="0"/>
        <v/>
      </c>
      <c r="J18" s="88"/>
      <c r="M18" s="43" t="str">
        <f>IF('ร,มส'!O32="","",'ร,มส'!O32)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'03'!$O30</f>
        <v/>
      </c>
      <c r="I19" s="87" t="str">
        <f t="shared" si="0"/>
        <v/>
      </c>
      <c r="J19" s="88"/>
      <c r="M19" s="43" t="str">
        <f>IF('ร,มส'!P32="","",'ร,มส'!P32)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'03'!$P30</f>
        <v/>
      </c>
      <c r="I20" s="87" t="str">
        <f t="shared" si="0"/>
        <v/>
      </c>
      <c r="J20" s="88"/>
      <c r="M20" s="43" t="str">
        <f>IF('ร,มส'!Q32="","",'ร,มส'!Q32)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'03'!$Q30</f>
        <v/>
      </c>
      <c r="I21" s="87" t="str">
        <f t="shared" si="0"/>
        <v/>
      </c>
      <c r="J21" s="88"/>
      <c r="M21" s="43" t="str">
        <f>IF('ร,มส'!R32="","",'ร,มส'!R32)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'03'!$R30</f>
        <v/>
      </c>
      <c r="I22" s="87" t="str">
        <f t="shared" si="0"/>
        <v/>
      </c>
      <c r="J22" s="88"/>
      <c r="M22" s="43" t="str">
        <f>IF('ร,มส'!S32="","",'ร,มส'!S32)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IF(เกณฑ์!E16="คะแนนร้อยละ",'03'!$U30,'02'!$AM30)</f>
        <v/>
      </c>
      <c r="F26" s="615"/>
      <c r="G26" s="356" t="s">
        <v>355</v>
      </c>
      <c r="H26" s="357"/>
      <c r="I26" s="358"/>
      <c r="J26" s="51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ข้อมูลกิจกรรม!$D$30</f>
        <v/>
      </c>
      <c r="F27" s="615"/>
      <c r="G27" s="356" t="s">
        <v>356</v>
      </c>
      <c r="H27" s="357"/>
      <c r="I27" s="358"/>
      <c r="J27" s="51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ข้อมูลกิจกรรม!$E$30</f>
        <v/>
      </c>
      <c r="F28" s="615"/>
      <c r="G28" s="356" t="s">
        <v>357</v>
      </c>
      <c r="H28" s="357"/>
      <c r="I28" s="358"/>
      <c r="J28" s="51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7"/>
      <c r="C29" s="608"/>
      <c r="D29" s="82" t="str">
        <f>ข้อมูลกิจกรรม!$V$30</f>
        <v/>
      </c>
      <c r="E29" s="86" t="str">
        <f>ข้อมูลกิจกรรม!$F$30</f>
        <v/>
      </c>
      <c r="F29" s="616"/>
      <c r="G29" s="359" t="s">
        <v>358</v>
      </c>
      <c r="H29" s="360"/>
      <c r="I29" s="361"/>
      <c r="J29" s="51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กิจกรรมพัฒนาผู้เรียน!J31</f>
        <v>0</v>
      </c>
      <c r="E30" s="86">
        <f>กิจกรรมพัฒนาผู้เรียน!H31</f>
        <v>0</v>
      </c>
      <c r="F30" s="426" t="s">
        <v>425</v>
      </c>
      <c r="G30" s="427"/>
      <c r="H30" s="427"/>
      <c r="I30" s="428"/>
      <c r="J30" s="86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'03'!$C31</f>
        <v/>
      </c>
      <c r="F6" s="613" t="str">
        <f>"เลขประจำตัว     "&amp;'ข้อมูลนักเรียน  '!B31</f>
        <v xml:space="preserve">เลขประจำตัว     </v>
      </c>
      <c r="G6" s="613"/>
      <c r="H6" s="58" t="s">
        <v>2</v>
      </c>
      <c r="I6" s="76">
        <f>'03'!$A31</f>
        <v>27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IF('ร,มส'!E33="","",'ร,มส'!E33)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'03'!$E31</f>
        <v/>
      </c>
      <c r="I9" s="87" t="str">
        <f t="shared" si="0"/>
        <v/>
      </c>
      <c r="J9" s="88"/>
      <c r="M9" s="43" t="str">
        <f>IF('ร,มส'!F33="","",'ร,มส'!F33)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'03'!$F31</f>
        <v/>
      </c>
      <c r="I10" s="87" t="str">
        <f t="shared" si="0"/>
        <v/>
      </c>
      <c r="J10" s="88"/>
      <c r="M10" s="43" t="str">
        <f>IF('ร,มส'!G33="","",'ร,มส'!G33)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'03'!$G31</f>
        <v/>
      </c>
      <c r="I11" s="87" t="str">
        <f t="shared" si="0"/>
        <v/>
      </c>
      <c r="J11" s="88"/>
      <c r="M11" s="43" t="str">
        <f>IF('ร,มส'!H33="","",'ร,มส'!H33)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'03'!$H31</f>
        <v/>
      </c>
      <c r="I12" s="87" t="str">
        <f t="shared" si="0"/>
        <v/>
      </c>
      <c r="J12" s="88"/>
      <c r="M12" s="43" t="str">
        <f>IF('ร,มส'!I33="","",'ร,มส'!I33)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'03'!$I31</f>
        <v/>
      </c>
      <c r="I13" s="87" t="str">
        <f t="shared" si="0"/>
        <v/>
      </c>
      <c r="J13" s="88"/>
      <c r="M13" s="43" t="str">
        <f>IF('ร,มส'!J33="","",'ร,มส'!J33)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'03'!$J31</f>
        <v/>
      </c>
      <c r="I14" s="87" t="str">
        <f t="shared" si="0"/>
        <v/>
      </c>
      <c r="J14" s="88"/>
      <c r="M14" s="43" t="str">
        <f>IF('ร,มส'!K33="","",'ร,มส'!K33)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'03'!$K31</f>
        <v/>
      </c>
      <c r="I15" s="87" t="str">
        <f t="shared" si="0"/>
        <v/>
      </c>
      <c r="J15" s="88"/>
      <c r="M15" s="43" t="str">
        <f>IF('ร,มส'!L33="","",'ร,มส'!L33)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'03'!$L31</f>
        <v/>
      </c>
      <c r="I16" s="87" t="str">
        <f t="shared" si="0"/>
        <v/>
      </c>
      <c r="J16" s="88"/>
      <c r="M16" s="43" t="str">
        <f>IF('ร,มส'!M33="","",'ร,มส'!M33)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'03'!$M31</f>
        <v/>
      </c>
      <c r="I17" s="87" t="str">
        <f t="shared" si="0"/>
        <v/>
      </c>
      <c r="J17" s="88"/>
      <c r="M17" s="43" t="str">
        <f>IF('ร,มส'!N33="","",'ร,มส'!N33)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'03'!$N31</f>
        <v/>
      </c>
      <c r="I18" s="87" t="str">
        <f t="shared" si="0"/>
        <v/>
      </c>
      <c r="J18" s="88"/>
      <c r="M18" s="43" t="str">
        <f>IF('ร,มส'!O33="","",'ร,มส'!O33)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'03'!$O31</f>
        <v/>
      </c>
      <c r="I19" s="87" t="str">
        <f t="shared" si="0"/>
        <v/>
      </c>
      <c r="J19" s="88"/>
      <c r="M19" s="43" t="str">
        <f>IF('ร,มส'!P33="","",'ร,มส'!P33)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'03'!$P31</f>
        <v/>
      </c>
      <c r="I20" s="87" t="str">
        <f t="shared" si="0"/>
        <v/>
      </c>
      <c r="J20" s="88"/>
      <c r="M20" s="43" t="str">
        <f>IF('ร,มส'!Q33="","",'ร,มส'!Q33)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'03'!$Q31</f>
        <v/>
      </c>
      <c r="I21" s="87" t="str">
        <f t="shared" si="0"/>
        <v/>
      </c>
      <c r="J21" s="88"/>
      <c r="M21" s="43" t="str">
        <f>IF('ร,มส'!R33="","",'ร,มส'!R33)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'03'!$R31</f>
        <v/>
      </c>
      <c r="I22" s="87" t="str">
        <f t="shared" si="0"/>
        <v/>
      </c>
      <c r="J22" s="88"/>
      <c r="M22" s="43" t="str">
        <f>IF('ร,มส'!S33="","",'ร,มส'!S33)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IF(เกณฑ์!E16="คะแนนร้อยละ",'03'!$U31,'02'!$AM31)</f>
        <v/>
      </c>
      <c r="F26" s="615"/>
      <c r="G26" s="356" t="s">
        <v>355</v>
      </c>
      <c r="H26" s="357"/>
      <c r="I26" s="358"/>
      <c r="J26" s="51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ข้อมูลกิจกรรม!$D$31</f>
        <v/>
      </c>
      <c r="F27" s="615"/>
      <c r="G27" s="356" t="s">
        <v>356</v>
      </c>
      <c r="H27" s="357"/>
      <c r="I27" s="358"/>
      <c r="J27" s="51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ข้อมูลกิจกรรม!$E$31</f>
        <v/>
      </c>
      <c r="F28" s="615"/>
      <c r="G28" s="356" t="s">
        <v>357</v>
      </c>
      <c r="H28" s="357"/>
      <c r="I28" s="358"/>
      <c r="J28" s="51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7"/>
      <c r="C29" s="608"/>
      <c r="D29" s="82" t="str">
        <f>ข้อมูลกิจกรรม!$V$31</f>
        <v/>
      </c>
      <c r="E29" s="86" t="str">
        <f>ข้อมูลกิจกรรม!$F$31</f>
        <v/>
      </c>
      <c r="F29" s="616"/>
      <c r="G29" s="359" t="s">
        <v>358</v>
      </c>
      <c r="H29" s="360"/>
      <c r="I29" s="361"/>
      <c r="J29" s="51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กิจกรรมพัฒนาผู้เรียน!J32</f>
        <v>0</v>
      </c>
      <c r="E30" s="86">
        <f>กิจกรรมพัฒนาผู้เรียน!H32</f>
        <v>0</v>
      </c>
      <c r="F30" s="426" t="s">
        <v>425</v>
      </c>
      <c r="G30" s="427"/>
      <c r="H30" s="427"/>
      <c r="I30" s="428"/>
      <c r="J30" s="86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8.95" customHeight="1">
      <c r="A2" s="140"/>
      <c r="B2" s="466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0"/>
      <c r="V2" s="140"/>
      <c r="W2" s="140"/>
      <c r="X2" s="140"/>
      <c r="Y2" s="140"/>
    </row>
    <row r="3" spans="1:2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0"/>
      <c r="V3" s="140"/>
      <c r="W3" s="140"/>
      <c r="X3" s="140"/>
      <c r="Y3" s="140"/>
    </row>
    <row r="4" spans="1:25" ht="21" customHeight="1">
      <c r="A4" s="140"/>
      <c r="B4" s="467" t="s">
        <v>2</v>
      </c>
      <c r="C4" s="468" t="s">
        <v>28</v>
      </c>
      <c r="D4" s="469" t="s">
        <v>6</v>
      </c>
      <c r="E4" s="432" t="str">
        <f>'ข้อมูลพื้นฐาน  '!$E13</f>
        <v>ภาษาไทย</v>
      </c>
      <c r="F4" s="408" t="str">
        <f>'ข้อมูลพื้นฐาน  '!$E14</f>
        <v>คณิตศาสตร์</v>
      </c>
      <c r="G4" s="408" t="str">
        <f>'ข้อมูลพื้นฐาน  '!$E15</f>
        <v>วิทยาศาสตร์และเทคโนโลยี</v>
      </c>
      <c r="H4" s="408" t="str">
        <f>'ข้อมูลพื้นฐาน  '!$E16</f>
        <v>สังคมศึกษา ศาสนาและ วัฒนธรรม</v>
      </c>
      <c r="I4" s="408" t="str">
        <f>'ข้อมูลพื้นฐาน  '!$E17</f>
        <v>ประวัติศาสตร์</v>
      </c>
      <c r="J4" s="408" t="str">
        <f>'ข้อมูลพื้นฐาน  '!$E18</f>
        <v>สุขศึกษาและพลศึกษา</v>
      </c>
      <c r="K4" s="408" t="str">
        <f>'ข้อมูลพื้นฐาน  '!$E19</f>
        <v>ศิลปะ</v>
      </c>
      <c r="L4" s="408" t="str">
        <f>'ข้อมูลพื้นฐาน  '!$E20</f>
        <v>การงานอาชีพ</v>
      </c>
      <c r="M4" s="408" t="str">
        <f>'ข้อมูลพื้นฐาน  '!$E21</f>
        <v>ภาษาอังกฤษพื้นฐาน</v>
      </c>
      <c r="N4" s="408" t="str">
        <f>'ข้อมูลพื้นฐาน  '!$E22</f>
        <v>ภาษาจีน</v>
      </c>
      <c r="O4" s="408" t="str">
        <f>'ข้อมูลพื้นฐาน  '!$E23</f>
        <v>การป้องกันการทุจริต</v>
      </c>
      <c r="P4" s="408" t="str">
        <f>'ข้อมูลพื้นฐาน  '!$E24</f>
        <v>ภาษาอังกฤษเพิ่มเติม</v>
      </c>
      <c r="Q4" s="408" t="str">
        <f>'ข้อมูลพื้นฐาน  '!$E25</f>
        <v>การว่ายน้ำเพื่อการเอาชีวิตรอด</v>
      </c>
      <c r="R4" s="408">
        <f>'ข้อมูลพื้นฐาน  '!$E26</f>
        <v>0</v>
      </c>
      <c r="S4" s="167">
        <f>'ข้อมูลพื้นฐาน  '!$E27</f>
        <v>0</v>
      </c>
      <c r="T4" s="19"/>
      <c r="U4" s="140"/>
      <c r="V4" s="140" t="s">
        <v>426</v>
      </c>
      <c r="W4" s="140"/>
      <c r="X4" s="140"/>
      <c r="Y4" s="140"/>
    </row>
    <row r="5" spans="1:25" ht="21" customHeight="1">
      <c r="A5" s="140"/>
      <c r="B5" s="467"/>
      <c r="C5" s="468"/>
      <c r="D5" s="470"/>
      <c r="E5" s="433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9"/>
      <c r="U5" s="140"/>
      <c r="V5" s="140" t="s">
        <v>427</v>
      </c>
      <c r="W5" s="140"/>
      <c r="X5" s="140"/>
      <c r="Y5" s="140"/>
    </row>
    <row r="6" spans="1:25" ht="21" customHeight="1">
      <c r="A6" s="140"/>
      <c r="B6" s="467"/>
      <c r="C6" s="468"/>
      <c r="D6" s="155" t="s">
        <v>1</v>
      </c>
      <c r="E6" s="431" t="s">
        <v>428</v>
      </c>
      <c r="F6" s="431" t="s">
        <v>428</v>
      </c>
      <c r="G6" s="431" t="s">
        <v>428</v>
      </c>
      <c r="H6" s="431" t="s">
        <v>428</v>
      </c>
      <c r="I6" s="431" t="s">
        <v>428</v>
      </c>
      <c r="J6" s="431" t="s">
        <v>428</v>
      </c>
      <c r="K6" s="431" t="s">
        <v>428</v>
      </c>
      <c r="L6" s="431" t="s">
        <v>428</v>
      </c>
      <c r="M6" s="431" t="s">
        <v>428</v>
      </c>
      <c r="N6" s="431" t="s">
        <v>428</v>
      </c>
      <c r="O6" s="431" t="s">
        <v>428</v>
      </c>
      <c r="P6" s="431" t="s">
        <v>428</v>
      </c>
      <c r="Q6" s="431" t="s">
        <v>428</v>
      </c>
      <c r="R6" s="431" t="s">
        <v>428</v>
      </c>
      <c r="S6" s="431" t="s">
        <v>428</v>
      </c>
      <c r="T6" s="19"/>
      <c r="U6" s="140"/>
      <c r="V6" s="140"/>
      <c r="W6" s="140"/>
      <c r="X6" s="140"/>
      <c r="Y6" s="140"/>
    </row>
    <row r="7" spans="1:25" s="26" customFormat="1" ht="15.95" customHeight="1">
      <c r="A7" s="141"/>
      <c r="B7" s="22">
        <v>1</v>
      </c>
      <c r="C7" s="35">
        <f>คะแนนสอบ!C6</f>
        <v>2375</v>
      </c>
      <c r="D7" s="36" t="str">
        <f>คะแนนสอบ!D6</f>
        <v>เด็กชายณัฐชนน  รอบรู้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25"/>
      <c r="U7" s="141"/>
      <c r="V7" s="141"/>
      <c r="W7" s="141"/>
      <c r="X7" s="141"/>
      <c r="Y7" s="141"/>
    </row>
    <row r="8" spans="1:25" s="26" customFormat="1" ht="15.95" customHeight="1">
      <c r="A8" s="141"/>
      <c r="B8" s="27">
        <v>2</v>
      </c>
      <c r="C8" s="35">
        <f>คะแนนสอบ!C7</f>
        <v>2376</v>
      </c>
      <c r="D8" s="36" t="str">
        <f>คะแนนสอบ!D7</f>
        <v>เด็กชายฐิติภัทร  สุภะผล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25"/>
      <c r="U8" s="141"/>
      <c r="V8" s="141"/>
      <c r="W8" s="141"/>
      <c r="X8" s="141"/>
      <c r="Y8" s="141"/>
    </row>
    <row r="9" spans="1:25" s="26" customFormat="1" ht="15.95" customHeight="1">
      <c r="A9" s="141"/>
      <c r="B9" s="27">
        <v>3</v>
      </c>
      <c r="C9" s="35">
        <f>คะแนนสอบ!C8</f>
        <v>2377</v>
      </c>
      <c r="D9" s="36" t="str">
        <f>คะแนนสอบ!D8</f>
        <v>เด็กชายเอกภพ  งานสลุง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5"/>
      <c r="U9" s="141"/>
      <c r="V9" s="141"/>
      <c r="W9" s="141"/>
      <c r="X9" s="141"/>
      <c r="Y9" s="141"/>
    </row>
    <row r="10" spans="1:25" s="26" customFormat="1" ht="15.95" customHeight="1">
      <c r="A10" s="141"/>
      <c r="B10" s="27">
        <v>4</v>
      </c>
      <c r="C10" s="35">
        <f>คะแนนสอบ!C9</f>
        <v>2378</v>
      </c>
      <c r="D10" s="36" t="str">
        <f>คะแนนสอบ!D9</f>
        <v>เด็กชายธนกฤติ  อินวกูล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25"/>
      <c r="U10" s="141"/>
      <c r="V10" s="141"/>
      <c r="W10" s="141"/>
      <c r="X10" s="141"/>
      <c r="Y10" s="141"/>
    </row>
    <row r="11" spans="1:25" s="26" customFormat="1" ht="15.95" customHeight="1">
      <c r="A11" s="141"/>
      <c r="B11" s="27">
        <v>5</v>
      </c>
      <c r="C11" s="35">
        <f>คะแนนสอบ!C10</f>
        <v>2379</v>
      </c>
      <c r="D11" s="36" t="str">
        <f>คะแนนสอบ!D10</f>
        <v>เด็กชายปภาวิน  มังคะลา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25"/>
      <c r="U11" s="141"/>
      <c r="V11" s="141"/>
      <c r="W11" s="141"/>
      <c r="X11" s="141"/>
      <c r="Y11" s="141"/>
    </row>
    <row r="12" spans="1:25" s="26" customFormat="1" ht="15.95" customHeight="1">
      <c r="A12" s="141"/>
      <c r="B12" s="27">
        <v>6</v>
      </c>
      <c r="C12" s="35">
        <f>คะแนนสอบ!C11</f>
        <v>2380</v>
      </c>
      <c r="D12" s="36" t="str">
        <f>คะแนนสอบ!D11</f>
        <v>เด็กชายธนกฤต  แย้มพรม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25"/>
      <c r="U12" s="141"/>
      <c r="V12" s="141"/>
      <c r="W12" s="141"/>
      <c r="X12" s="141"/>
      <c r="Y12" s="141"/>
    </row>
    <row r="13" spans="1:25" s="26" customFormat="1" ht="15.95" customHeight="1">
      <c r="A13" s="141"/>
      <c r="B13" s="27">
        <v>7</v>
      </c>
      <c r="C13" s="35">
        <f>คะแนนสอบ!C12</f>
        <v>2381</v>
      </c>
      <c r="D13" s="36" t="str">
        <f>คะแนนสอบ!D12</f>
        <v>เด็กชายอัศวิน  พูลพร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25"/>
      <c r="U13" s="141"/>
      <c r="V13" s="141"/>
      <c r="W13" s="141"/>
      <c r="X13" s="141"/>
      <c r="Y13" s="141"/>
    </row>
    <row r="14" spans="1:25" s="26" customFormat="1" ht="15.95" customHeight="1">
      <c r="A14" s="141"/>
      <c r="B14" s="27">
        <v>8</v>
      </c>
      <c r="C14" s="35">
        <f>คะแนนสอบ!C13</f>
        <v>2382</v>
      </c>
      <c r="D14" s="36" t="str">
        <f>คะแนนสอบ!D13</f>
        <v>เด็กหญิงจารุพิชญา  ธัญญเจริญ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25"/>
      <c r="U14" s="141"/>
      <c r="V14" s="141"/>
      <c r="W14" s="141"/>
      <c r="X14" s="141"/>
      <c r="Y14" s="141"/>
    </row>
    <row r="15" spans="1:25" s="26" customFormat="1" ht="15.95" customHeight="1">
      <c r="A15" s="141"/>
      <c r="B15" s="27">
        <v>9</v>
      </c>
      <c r="C15" s="35">
        <f>คะแนนสอบ!C14</f>
        <v>2383</v>
      </c>
      <c r="D15" s="36" t="str">
        <f>คะแนนสอบ!D14</f>
        <v>เด็กหญิงนันท์นภัส  เจียมพัว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25"/>
      <c r="U15" s="141"/>
      <c r="V15" s="141"/>
      <c r="W15" s="141"/>
      <c r="X15" s="141"/>
      <c r="Y15" s="141"/>
    </row>
    <row r="16" spans="1:25" s="26" customFormat="1" ht="15.95" customHeight="1">
      <c r="A16" s="141"/>
      <c r="B16" s="27">
        <v>10</v>
      </c>
      <c r="C16" s="35">
        <f>คะแนนสอบ!C15</f>
        <v>2384</v>
      </c>
      <c r="D16" s="36" t="str">
        <f>คะแนนสอบ!D15</f>
        <v>เด็กหญิงปภาดา  แก่นมั่น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25"/>
      <c r="U16" s="141"/>
      <c r="V16" s="141"/>
      <c r="W16" s="141"/>
      <c r="X16" s="141"/>
      <c r="Y16" s="141"/>
    </row>
    <row r="17" spans="1:25" s="26" customFormat="1" ht="15.95" customHeight="1">
      <c r="A17" s="141"/>
      <c r="B17" s="27">
        <v>11</v>
      </c>
      <c r="C17" s="35">
        <f>คะแนนสอบ!C16</f>
        <v>2385</v>
      </c>
      <c r="D17" s="36" t="str">
        <f>คะแนนสอบ!D16</f>
        <v>เด็กหญิงกชพร  กล้อยกลิ้ง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25"/>
      <c r="U17" s="141"/>
      <c r="V17" s="141"/>
      <c r="W17" s="141"/>
      <c r="X17" s="141"/>
      <c r="Y17" s="141"/>
    </row>
    <row r="18" spans="1:25" s="26" customFormat="1" ht="15.95" customHeight="1">
      <c r="A18" s="141"/>
      <c r="B18" s="27">
        <v>12</v>
      </c>
      <c r="C18" s="35">
        <f>คะแนนสอบ!C17</f>
        <v>2386</v>
      </c>
      <c r="D18" s="36" t="str">
        <f>คะแนนสอบ!D17</f>
        <v>เด็กหญิงณัฏฐธิดา  วุฒิชัยรังสรรค์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25"/>
      <c r="U18" s="141"/>
      <c r="V18" s="141"/>
      <c r="W18" s="141"/>
      <c r="X18" s="141"/>
      <c r="Y18" s="141"/>
    </row>
    <row r="19" spans="1:25" s="26" customFormat="1" ht="15.95" customHeight="1">
      <c r="A19" s="141"/>
      <c r="B19" s="27">
        <v>13</v>
      </c>
      <c r="C19" s="35">
        <f>คะแนนสอบ!C18</f>
        <v>2387</v>
      </c>
      <c r="D19" s="36" t="str">
        <f>คะแนนสอบ!D18</f>
        <v>เด็กหญิงกมลธิดา  แท่งทอง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25"/>
      <c r="U19" s="141"/>
      <c r="V19" s="141"/>
      <c r="W19" s="141"/>
      <c r="X19" s="141"/>
      <c r="Y19" s="141"/>
    </row>
    <row r="20" spans="1:25" s="26" customFormat="1" ht="15.95" customHeight="1">
      <c r="A20" s="141"/>
      <c r="B20" s="27">
        <v>14</v>
      </c>
      <c r="C20" s="35">
        <f>คะแนนสอบ!C19</f>
        <v>2426</v>
      </c>
      <c r="D20" s="36" t="str">
        <f>คะแนนสอบ!D19</f>
        <v>เด็กชายธีรดล  กรานวงษ์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25"/>
      <c r="U20" s="141"/>
      <c r="V20" s="141"/>
      <c r="W20" s="141"/>
      <c r="X20" s="141"/>
      <c r="Y20" s="141"/>
    </row>
    <row r="21" spans="1:25" s="26" customFormat="1" ht="15.95" customHeight="1">
      <c r="A21" s="141"/>
      <c r="B21" s="27">
        <v>15</v>
      </c>
      <c r="C21" s="35">
        <f>คะแนนสอบ!C20</f>
        <v>2427</v>
      </c>
      <c r="D21" s="36" t="str">
        <f>คะแนนสอบ!D20</f>
        <v>เด็กชายเอกรัตน์  ศุกประเสริฐ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25"/>
      <c r="U21" s="141"/>
      <c r="V21" s="141"/>
      <c r="W21" s="141"/>
      <c r="X21" s="141"/>
      <c r="Y21" s="141"/>
    </row>
    <row r="22" spans="1:25" s="26" customFormat="1" ht="15.95" customHeight="1">
      <c r="A22" s="141"/>
      <c r="B22" s="27">
        <v>16</v>
      </c>
      <c r="C22" s="35">
        <f>คะแนนสอบ!C21</f>
        <v>2428</v>
      </c>
      <c r="D22" s="36" t="str">
        <f>คะแนนสอบ!D21</f>
        <v>เด็กชายจารุวัฒน์  จั่นหนู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25"/>
      <c r="U22" s="141"/>
      <c r="V22" s="141"/>
      <c r="W22" s="141"/>
      <c r="X22" s="141"/>
      <c r="Y22" s="141"/>
    </row>
    <row r="23" spans="1:25" s="26" customFormat="1" ht="15.95" customHeight="1">
      <c r="A23" s="141"/>
      <c r="B23" s="27">
        <v>17</v>
      </c>
      <c r="C23" s="35">
        <f>คะแนนสอบ!C22</f>
        <v>2484</v>
      </c>
      <c r="D23" s="36" t="str">
        <f>คะแนนสอบ!D22</f>
        <v>เด็กหญิงกวิสรา  ยอดย้อย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25"/>
      <c r="U23" s="141"/>
      <c r="V23" s="141"/>
      <c r="W23" s="141"/>
      <c r="X23" s="141"/>
      <c r="Y23" s="141"/>
    </row>
    <row r="24" spans="1:25" s="26" customFormat="1" ht="15.95" customHeight="1">
      <c r="A24" s="141"/>
      <c r="B24" s="27">
        <v>18</v>
      </c>
      <c r="C24" s="35">
        <f>คะแนนสอบ!C23</f>
        <v>2485</v>
      </c>
      <c r="D24" s="36" t="str">
        <f>คะแนนสอบ!D23</f>
        <v>เด็กชายกิตติคุณ  สิทธิกูล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25"/>
      <c r="U24" s="141"/>
      <c r="V24" s="141"/>
      <c r="W24" s="141"/>
      <c r="X24" s="141"/>
      <c r="Y24" s="141"/>
    </row>
    <row r="25" spans="1:25" s="26" customFormat="1" ht="15.95" customHeight="1">
      <c r="A25" s="141"/>
      <c r="B25" s="27">
        <v>19</v>
      </c>
      <c r="C25" s="35">
        <f>คะแนนสอบ!C24</f>
        <v>2486</v>
      </c>
      <c r="D25" s="36" t="str">
        <f>คะแนนสอบ!D24</f>
        <v>เด็กชายปรัตถกร  พูลพิพัฒน์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25"/>
      <c r="U25" s="141"/>
      <c r="V25" s="141"/>
      <c r="W25" s="141"/>
      <c r="X25" s="141"/>
      <c r="Y25" s="141"/>
    </row>
    <row r="26" spans="1:2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25"/>
      <c r="U26" s="141"/>
      <c r="V26" s="141"/>
      <c r="W26" s="141"/>
      <c r="X26" s="141"/>
      <c r="Y26" s="141"/>
    </row>
    <row r="27" spans="1:2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25"/>
      <c r="U27" s="141"/>
      <c r="V27" s="141"/>
      <c r="W27" s="141"/>
      <c r="X27" s="141"/>
      <c r="Y27" s="141"/>
    </row>
    <row r="28" spans="1:2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5"/>
      <c r="U28" s="141"/>
      <c r="V28" s="141"/>
      <c r="W28" s="141"/>
      <c r="X28" s="141"/>
      <c r="Y28" s="141"/>
    </row>
    <row r="29" spans="1:2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5"/>
      <c r="U29" s="141"/>
      <c r="V29" s="141"/>
      <c r="W29" s="141"/>
      <c r="X29" s="141"/>
      <c r="Y29" s="141"/>
    </row>
    <row r="30" spans="1:2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5"/>
      <c r="U30" s="141"/>
      <c r="V30" s="141"/>
      <c r="W30" s="141"/>
      <c r="X30" s="141"/>
      <c r="Y30" s="141"/>
    </row>
    <row r="31" spans="1:2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5"/>
      <c r="U31" s="141"/>
      <c r="V31" s="141"/>
      <c r="W31" s="141"/>
      <c r="X31" s="141"/>
      <c r="Y31" s="141"/>
    </row>
    <row r="32" spans="1:2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5"/>
      <c r="U32" s="141"/>
      <c r="V32" s="141"/>
      <c r="W32" s="141"/>
      <c r="X32" s="141"/>
      <c r="Y32" s="141"/>
    </row>
    <row r="33" spans="1:2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5"/>
      <c r="U33" s="141"/>
      <c r="V33" s="141"/>
      <c r="W33" s="141"/>
      <c r="X33" s="141"/>
      <c r="Y33" s="141"/>
    </row>
    <row r="34" spans="1:2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25"/>
      <c r="U34" s="141"/>
      <c r="V34" s="141"/>
      <c r="W34" s="141"/>
      <c r="X34" s="141"/>
      <c r="Y34" s="141"/>
    </row>
    <row r="35" spans="1:2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5"/>
      <c r="U35" s="141"/>
      <c r="V35" s="141"/>
      <c r="W35" s="141"/>
      <c r="X35" s="141"/>
      <c r="Y35" s="141"/>
    </row>
    <row r="36" spans="1:2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5"/>
      <c r="U36" s="141"/>
      <c r="V36" s="141"/>
      <c r="W36" s="141"/>
      <c r="X36" s="141"/>
      <c r="Y36" s="141"/>
    </row>
    <row r="37" spans="1:2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5"/>
      <c r="U37" s="141"/>
      <c r="V37" s="141"/>
      <c r="W37" s="141"/>
      <c r="X37" s="141"/>
      <c r="Y37" s="141"/>
    </row>
    <row r="38" spans="1:2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5"/>
      <c r="U38" s="141"/>
      <c r="V38" s="141"/>
      <c r="W38" s="141"/>
      <c r="X38" s="141"/>
      <c r="Y38" s="141"/>
    </row>
    <row r="39" spans="1:2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5"/>
      <c r="U39" s="141"/>
      <c r="V39" s="141"/>
      <c r="W39" s="141"/>
      <c r="X39" s="141"/>
      <c r="Y39" s="141"/>
    </row>
    <row r="40" spans="1:2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5"/>
      <c r="U40" s="141"/>
      <c r="V40" s="141"/>
      <c r="W40" s="141"/>
      <c r="X40" s="141"/>
      <c r="Y40" s="141"/>
    </row>
    <row r="41" spans="1:2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5"/>
      <c r="U41" s="141"/>
      <c r="V41" s="141"/>
      <c r="W41" s="141"/>
      <c r="X41" s="141"/>
      <c r="Y41" s="141"/>
    </row>
    <row r="42" spans="1:2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25"/>
      <c r="U42" s="141"/>
      <c r="V42" s="141"/>
      <c r="W42" s="141"/>
      <c r="X42" s="141"/>
      <c r="Y42" s="141"/>
    </row>
    <row r="43" spans="1:2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5"/>
      <c r="U43" s="141"/>
      <c r="V43" s="141"/>
      <c r="W43" s="141"/>
      <c r="X43" s="141"/>
      <c r="Y43" s="141"/>
    </row>
    <row r="44" spans="1:2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25"/>
      <c r="U44" s="141"/>
      <c r="V44" s="141"/>
      <c r="W44" s="141"/>
      <c r="X44" s="141"/>
      <c r="Y44" s="141"/>
    </row>
    <row r="45" spans="1:2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5"/>
      <c r="U45" s="141"/>
      <c r="V45" s="141"/>
      <c r="W45" s="141"/>
      <c r="X45" s="141"/>
      <c r="Y45" s="141"/>
    </row>
    <row r="46" spans="1:2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25"/>
      <c r="U46" s="141"/>
      <c r="V46" s="141"/>
      <c r="W46" s="141"/>
      <c r="X46" s="141"/>
      <c r="Y46" s="141"/>
    </row>
    <row r="47" spans="1:2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25"/>
      <c r="U47" s="141"/>
      <c r="V47" s="141"/>
      <c r="W47" s="141"/>
      <c r="X47" s="141"/>
      <c r="Y47" s="141"/>
    </row>
    <row r="48" spans="1:2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"/>
      <c r="U48" s="141"/>
      <c r="V48" s="141"/>
      <c r="W48" s="141"/>
      <c r="X48" s="141"/>
      <c r="Y48" s="141"/>
    </row>
    <row r="49" spans="1:2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5"/>
      <c r="U49" s="141"/>
      <c r="V49" s="141"/>
      <c r="W49" s="141"/>
      <c r="X49" s="141"/>
      <c r="Y49" s="141"/>
    </row>
    <row r="50" spans="1:2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25"/>
      <c r="U50" s="141"/>
      <c r="V50" s="141"/>
      <c r="W50" s="141"/>
      <c r="X50" s="141"/>
      <c r="Y50" s="141"/>
    </row>
    <row r="51" spans="1:2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25"/>
      <c r="U51" s="141"/>
      <c r="V51" s="141"/>
      <c r="W51" s="141"/>
      <c r="X51" s="141"/>
      <c r="Y51" s="141"/>
    </row>
    <row r="52" spans="1:2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25"/>
      <c r="U52" s="141"/>
      <c r="V52" s="141"/>
      <c r="W52" s="141"/>
      <c r="X52" s="141"/>
      <c r="Y52" s="141"/>
    </row>
    <row r="53" spans="1:2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25"/>
      <c r="U53" s="141"/>
      <c r="V53" s="141"/>
      <c r="W53" s="141"/>
      <c r="X53" s="141"/>
      <c r="Y53" s="141"/>
    </row>
    <row r="54" spans="1:2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25"/>
      <c r="U54" s="141"/>
      <c r="V54" s="141"/>
      <c r="W54" s="141"/>
      <c r="X54" s="141"/>
      <c r="Y54" s="141"/>
    </row>
    <row r="55" spans="1:2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25"/>
      <c r="U55" s="141"/>
      <c r="V55" s="141"/>
      <c r="W55" s="141"/>
      <c r="X55" s="141"/>
      <c r="Y55" s="141"/>
    </row>
    <row r="56" spans="1:2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25"/>
      <c r="U56" s="141"/>
      <c r="V56" s="141"/>
      <c r="W56" s="141"/>
      <c r="X56" s="141"/>
      <c r="Y56" s="141"/>
    </row>
    <row r="57" spans="1:2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0"/>
      <c r="V57" s="140"/>
      <c r="W57" s="140"/>
      <c r="X57" s="140"/>
      <c r="Y57" s="140"/>
    </row>
    <row r="58" spans="1:2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'03'!$C32</f>
        <v/>
      </c>
      <c r="F6" s="613" t="str">
        <f>"เลขประจำตัว     "&amp;'ข้อมูลนักเรียน  '!B32</f>
        <v xml:space="preserve">เลขประจำตัว     </v>
      </c>
      <c r="G6" s="613"/>
      <c r="H6" s="58" t="s">
        <v>2</v>
      </c>
      <c r="I6" s="76">
        <f>'03'!$A32</f>
        <v>28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IF('ร,มส'!E34="","",'ร,มส'!E34)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'03'!$E32</f>
        <v/>
      </c>
      <c r="I9" s="87" t="str">
        <f t="shared" si="0"/>
        <v/>
      </c>
      <c r="J9" s="88"/>
      <c r="M9" s="43" t="str">
        <f>IF('ร,มส'!F34="","",'ร,มส'!F34)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'03'!$F32</f>
        <v/>
      </c>
      <c r="I10" s="87" t="str">
        <f t="shared" si="0"/>
        <v/>
      </c>
      <c r="J10" s="88"/>
      <c r="M10" s="43" t="str">
        <f>IF('ร,มส'!G34="","",'ร,มส'!G34)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'03'!$G32</f>
        <v/>
      </c>
      <c r="I11" s="87" t="str">
        <f t="shared" si="0"/>
        <v/>
      </c>
      <c r="J11" s="88"/>
      <c r="M11" s="43" t="str">
        <f>IF('ร,มส'!H34="","",'ร,มส'!H34)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'03'!$H32</f>
        <v/>
      </c>
      <c r="I12" s="87" t="str">
        <f t="shared" si="0"/>
        <v/>
      </c>
      <c r="J12" s="88"/>
      <c r="M12" s="43" t="str">
        <f>IF('ร,มส'!I34="","",'ร,มส'!I34)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'03'!$I32</f>
        <v/>
      </c>
      <c r="I13" s="87" t="str">
        <f t="shared" si="0"/>
        <v/>
      </c>
      <c r="J13" s="88"/>
      <c r="M13" s="43" t="str">
        <f>IF('ร,มส'!J34="","",'ร,มส'!J34)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'03'!$J32</f>
        <v/>
      </c>
      <c r="I14" s="87" t="str">
        <f t="shared" si="0"/>
        <v/>
      </c>
      <c r="J14" s="88"/>
      <c r="M14" s="43" t="str">
        <f>IF('ร,มส'!K34="","",'ร,มส'!K34)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'03'!$K32</f>
        <v/>
      </c>
      <c r="I15" s="87" t="str">
        <f t="shared" si="0"/>
        <v/>
      </c>
      <c r="J15" s="88"/>
      <c r="M15" s="43" t="str">
        <f>IF('ร,มส'!L34="","",'ร,มส'!L34)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'03'!$L32</f>
        <v/>
      </c>
      <c r="I16" s="87" t="str">
        <f t="shared" si="0"/>
        <v/>
      </c>
      <c r="J16" s="88"/>
      <c r="M16" s="43" t="str">
        <f>IF('ร,มส'!M34="","",'ร,มส'!M34)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'03'!$M32</f>
        <v/>
      </c>
      <c r="I17" s="87" t="str">
        <f t="shared" si="0"/>
        <v/>
      </c>
      <c r="J17" s="88"/>
      <c r="M17" s="43" t="str">
        <f>IF('ร,มส'!N34="","",'ร,มส'!N34)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'03'!$N32</f>
        <v/>
      </c>
      <c r="I18" s="87" t="str">
        <f t="shared" si="0"/>
        <v/>
      </c>
      <c r="J18" s="88"/>
      <c r="M18" s="43" t="str">
        <f>IF('ร,มส'!O34="","",'ร,มส'!O34)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'03'!$O32</f>
        <v/>
      </c>
      <c r="I19" s="87" t="str">
        <f t="shared" si="0"/>
        <v/>
      </c>
      <c r="J19" s="88"/>
      <c r="M19" s="43" t="str">
        <f>IF('ร,มส'!P34="","",'ร,มส'!P34)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'03'!$P32</f>
        <v/>
      </c>
      <c r="I20" s="87" t="str">
        <f t="shared" si="0"/>
        <v/>
      </c>
      <c r="J20" s="88"/>
      <c r="M20" s="43" t="str">
        <f>IF('ร,มส'!Q34="","",'ร,มส'!Q34)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'03'!$Q32</f>
        <v/>
      </c>
      <c r="I21" s="87" t="str">
        <f t="shared" si="0"/>
        <v/>
      </c>
      <c r="J21" s="88"/>
      <c r="M21" s="43" t="str">
        <f>IF('ร,มส'!R34="","",'ร,มส'!R34)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'03'!$R32</f>
        <v/>
      </c>
      <c r="I22" s="87" t="str">
        <f t="shared" si="0"/>
        <v/>
      </c>
      <c r="J22" s="88"/>
      <c r="M22" s="43" t="str">
        <f>IF('ร,มส'!S34="","",'ร,มส'!S34)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IF(เกณฑ์!E16="คะแนนร้อยละ",'03'!$U32,'02'!$AM32)</f>
        <v/>
      </c>
      <c r="F26" s="615"/>
      <c r="G26" s="356" t="s">
        <v>355</v>
      </c>
      <c r="H26" s="357"/>
      <c r="I26" s="358"/>
      <c r="J26" s="51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ข้อมูลกิจกรรม!$D$32</f>
        <v/>
      </c>
      <c r="F27" s="615"/>
      <c r="G27" s="356" t="s">
        <v>356</v>
      </c>
      <c r="H27" s="357"/>
      <c r="I27" s="358"/>
      <c r="J27" s="51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ข้อมูลกิจกรรม!$E$32</f>
        <v/>
      </c>
      <c r="F28" s="615"/>
      <c r="G28" s="356" t="s">
        <v>357</v>
      </c>
      <c r="H28" s="357"/>
      <c r="I28" s="358"/>
      <c r="J28" s="51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7"/>
      <c r="C29" s="608"/>
      <c r="D29" s="82" t="str">
        <f>ข้อมูลกิจกรรม!$V$32</f>
        <v/>
      </c>
      <c r="E29" s="86" t="str">
        <f>ข้อมูลกิจกรรม!$F$32</f>
        <v/>
      </c>
      <c r="F29" s="616"/>
      <c r="G29" s="359" t="s">
        <v>358</v>
      </c>
      <c r="H29" s="360"/>
      <c r="I29" s="361"/>
      <c r="J29" s="51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กิจกรรมพัฒนาผู้เรียน!J33</f>
        <v>0</v>
      </c>
      <c r="E30" s="86">
        <f>กิจกรรมพัฒนาผู้เรียน!H33</f>
        <v>0</v>
      </c>
      <c r="F30" s="426" t="s">
        <v>425</v>
      </c>
      <c r="G30" s="427"/>
      <c r="H30" s="427"/>
      <c r="I30" s="428"/>
      <c r="J30" s="86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'03'!$C33</f>
        <v/>
      </c>
      <c r="F6" s="613" t="str">
        <f>"เลขประจำตัว     "&amp;'ข้อมูลนักเรียน  '!B33</f>
        <v xml:space="preserve">เลขประจำตัว     </v>
      </c>
      <c r="G6" s="613"/>
      <c r="H6" s="58" t="s">
        <v>2</v>
      </c>
      <c r="I6" s="76">
        <f>'03'!$A33</f>
        <v>29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IF('ร,มส'!E35="","",'ร,มส'!E35)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'03'!$E33</f>
        <v/>
      </c>
      <c r="I9" s="87" t="str">
        <f t="shared" si="0"/>
        <v/>
      </c>
      <c r="J9" s="88"/>
      <c r="M9" s="43" t="str">
        <f>IF('ร,มส'!F35="","",'ร,มส'!F35)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'03'!$F33</f>
        <v/>
      </c>
      <c r="I10" s="87" t="str">
        <f t="shared" si="0"/>
        <v/>
      </c>
      <c r="J10" s="88"/>
      <c r="M10" s="43" t="str">
        <f>IF('ร,มส'!G35="","",'ร,มส'!G35)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'03'!$G33</f>
        <v/>
      </c>
      <c r="I11" s="87" t="str">
        <f t="shared" si="0"/>
        <v/>
      </c>
      <c r="J11" s="88"/>
      <c r="M11" s="43" t="str">
        <f>IF('ร,มส'!H35="","",'ร,มส'!H35)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'03'!$H33</f>
        <v/>
      </c>
      <c r="I12" s="87" t="str">
        <f t="shared" si="0"/>
        <v/>
      </c>
      <c r="J12" s="88"/>
      <c r="M12" s="43" t="str">
        <f>IF('ร,มส'!I35="","",'ร,มส'!I35)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'03'!$I33</f>
        <v/>
      </c>
      <c r="I13" s="87" t="str">
        <f t="shared" si="0"/>
        <v/>
      </c>
      <c r="J13" s="88"/>
      <c r="M13" s="43" t="str">
        <f>IF('ร,มส'!J35="","",'ร,มส'!J35)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'03'!$J33</f>
        <v/>
      </c>
      <c r="I14" s="87" t="str">
        <f t="shared" si="0"/>
        <v/>
      </c>
      <c r="J14" s="88"/>
      <c r="M14" s="43" t="str">
        <f>IF('ร,มส'!K35="","",'ร,มส'!K35)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'03'!$K33</f>
        <v/>
      </c>
      <c r="I15" s="87" t="str">
        <f t="shared" si="0"/>
        <v/>
      </c>
      <c r="J15" s="88"/>
      <c r="M15" s="43" t="str">
        <f>IF('ร,มส'!L35="","",'ร,มส'!L35)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'03'!$L33</f>
        <v/>
      </c>
      <c r="I16" s="87" t="str">
        <f t="shared" si="0"/>
        <v/>
      </c>
      <c r="J16" s="88"/>
      <c r="M16" s="43" t="str">
        <f>IF('ร,มส'!M35="","",'ร,มส'!M35)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'03'!$M33</f>
        <v/>
      </c>
      <c r="I17" s="87" t="str">
        <f t="shared" si="0"/>
        <v/>
      </c>
      <c r="J17" s="88"/>
      <c r="M17" s="43" t="str">
        <f>IF('ร,มส'!N35="","",'ร,มส'!N35)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'03'!$N33</f>
        <v/>
      </c>
      <c r="I18" s="87" t="str">
        <f t="shared" si="0"/>
        <v/>
      </c>
      <c r="J18" s="88"/>
      <c r="M18" s="43" t="str">
        <f>IF('ร,มส'!O35="","",'ร,มส'!O35)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'03'!$O33</f>
        <v/>
      </c>
      <c r="I19" s="87" t="str">
        <f t="shared" si="0"/>
        <v/>
      </c>
      <c r="J19" s="88"/>
      <c r="M19" s="43" t="str">
        <f>IF('ร,มส'!P35="","",'ร,มส'!P35)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'03'!$P33</f>
        <v/>
      </c>
      <c r="I20" s="87" t="str">
        <f t="shared" si="0"/>
        <v/>
      </c>
      <c r="J20" s="88"/>
      <c r="M20" s="43" t="str">
        <f>IF('ร,มส'!Q35="","",'ร,มส'!Q35)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'03'!$Q33</f>
        <v/>
      </c>
      <c r="I21" s="87" t="str">
        <f t="shared" si="0"/>
        <v/>
      </c>
      <c r="J21" s="88"/>
      <c r="M21" s="43" t="str">
        <f>IF('ร,มส'!R35="","",'ร,มส'!R35)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'03'!$R33</f>
        <v/>
      </c>
      <c r="I22" s="87" t="str">
        <f t="shared" si="0"/>
        <v/>
      </c>
      <c r="J22" s="88"/>
      <c r="M22" s="43" t="str">
        <f>IF('ร,มส'!S35="","",'ร,มส'!S35)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IF(เกณฑ์!E16="คะแนนร้อยละ",'03'!$U33,'02'!$AM33)</f>
        <v/>
      </c>
      <c r="F26" s="615"/>
      <c r="G26" s="356" t="s">
        <v>355</v>
      </c>
      <c r="H26" s="357"/>
      <c r="I26" s="358"/>
      <c r="J26" s="51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ข้อมูลกิจกรรม!$D$33</f>
        <v/>
      </c>
      <c r="F27" s="615"/>
      <c r="G27" s="356" t="s">
        <v>356</v>
      </c>
      <c r="H27" s="357"/>
      <c r="I27" s="358"/>
      <c r="J27" s="51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ข้อมูลกิจกรรม!$E$33</f>
        <v/>
      </c>
      <c r="F28" s="615"/>
      <c r="G28" s="356" t="s">
        <v>357</v>
      </c>
      <c r="H28" s="357"/>
      <c r="I28" s="358"/>
      <c r="J28" s="51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7"/>
      <c r="C29" s="608"/>
      <c r="D29" s="82" t="str">
        <f>ข้อมูลกิจกรรม!$V$33</f>
        <v/>
      </c>
      <c r="E29" s="86" t="str">
        <f>ข้อมูลกิจกรรม!$F$33</f>
        <v/>
      </c>
      <c r="F29" s="616"/>
      <c r="G29" s="359" t="s">
        <v>358</v>
      </c>
      <c r="H29" s="360"/>
      <c r="I29" s="361"/>
      <c r="J29" s="51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กิจกรรมพัฒนาผู้เรียน!J34</f>
        <v>0</v>
      </c>
      <c r="E30" s="86">
        <f>กิจกรรมพัฒนาผู้เรียน!H34</f>
        <v>0</v>
      </c>
      <c r="F30" s="426" t="s">
        <v>425</v>
      </c>
      <c r="G30" s="427"/>
      <c r="H30" s="427"/>
      <c r="I30" s="428"/>
      <c r="J30" s="86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'03'!$C34</f>
        <v/>
      </c>
      <c r="F6" s="613" t="str">
        <f>"เลขประจำตัว     "&amp;'ข้อมูลนักเรียน  '!B34</f>
        <v xml:space="preserve">เลขประจำตัว     </v>
      </c>
      <c r="G6" s="613"/>
      <c r="H6" s="58" t="s">
        <v>2</v>
      </c>
      <c r="I6" s="76">
        <f>'03'!$A34</f>
        <v>30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IF('ร,มส'!E36="","",'ร,มส'!E36)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'03'!$E34</f>
        <v/>
      </c>
      <c r="I9" s="87" t="str">
        <f t="shared" si="0"/>
        <v/>
      </c>
      <c r="J9" s="88"/>
      <c r="M9" s="43" t="str">
        <f>IF('ร,มส'!F36="","",'ร,มส'!F36)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'03'!$F34</f>
        <v/>
      </c>
      <c r="I10" s="87" t="str">
        <f t="shared" si="0"/>
        <v/>
      </c>
      <c r="J10" s="88"/>
      <c r="M10" s="43" t="str">
        <f>IF('ร,มส'!G36="","",'ร,มส'!G36)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'03'!$G34</f>
        <v/>
      </c>
      <c r="I11" s="87" t="str">
        <f t="shared" si="0"/>
        <v/>
      </c>
      <c r="J11" s="88"/>
      <c r="M11" s="43" t="str">
        <f>IF('ร,มส'!H36="","",'ร,มส'!H36)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'03'!$H34</f>
        <v/>
      </c>
      <c r="I12" s="87" t="str">
        <f t="shared" si="0"/>
        <v/>
      </c>
      <c r="J12" s="88"/>
      <c r="M12" s="43" t="str">
        <f>IF('ร,มส'!I36="","",'ร,มส'!I36)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'03'!$I34</f>
        <v/>
      </c>
      <c r="I13" s="87" t="str">
        <f t="shared" si="0"/>
        <v/>
      </c>
      <c r="J13" s="88"/>
      <c r="M13" s="43" t="str">
        <f>IF('ร,มส'!J36="","",'ร,มส'!J36)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'03'!$J34</f>
        <v/>
      </c>
      <c r="I14" s="87" t="str">
        <f t="shared" si="0"/>
        <v/>
      </c>
      <c r="J14" s="88"/>
      <c r="M14" s="43" t="str">
        <f>IF('ร,มส'!K36="","",'ร,มส'!K36)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'03'!$K34</f>
        <v/>
      </c>
      <c r="I15" s="87" t="str">
        <f t="shared" si="0"/>
        <v/>
      </c>
      <c r="J15" s="88"/>
      <c r="M15" s="43" t="str">
        <f>IF('ร,มส'!L36="","",'ร,มส'!L36)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'03'!$L34</f>
        <v/>
      </c>
      <c r="I16" s="87" t="str">
        <f t="shared" si="0"/>
        <v/>
      </c>
      <c r="J16" s="88"/>
      <c r="M16" s="43" t="str">
        <f>IF('ร,มส'!M36="","",'ร,มส'!M36)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'03'!$M34</f>
        <v/>
      </c>
      <c r="I17" s="87" t="str">
        <f t="shared" si="0"/>
        <v/>
      </c>
      <c r="J17" s="88"/>
      <c r="M17" s="43" t="str">
        <f>IF('ร,มส'!N36="","",'ร,มส'!N36)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'03'!$N34</f>
        <v/>
      </c>
      <c r="I18" s="87" t="str">
        <f t="shared" si="0"/>
        <v/>
      </c>
      <c r="J18" s="88"/>
      <c r="M18" s="43" t="str">
        <f>IF('ร,มส'!O36="","",'ร,มส'!O36)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'03'!$O34</f>
        <v/>
      </c>
      <c r="I19" s="87" t="str">
        <f t="shared" si="0"/>
        <v/>
      </c>
      <c r="J19" s="88"/>
      <c r="M19" s="43" t="str">
        <f>IF('ร,มส'!P36="","",'ร,มส'!P36)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'03'!$P34</f>
        <v/>
      </c>
      <c r="I20" s="87" t="str">
        <f t="shared" si="0"/>
        <v/>
      </c>
      <c r="J20" s="88"/>
      <c r="M20" s="43" t="str">
        <f>IF('ร,มส'!Q36="","",'ร,มส'!Q36)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'03'!$Q34</f>
        <v/>
      </c>
      <c r="I21" s="87" t="str">
        <f t="shared" si="0"/>
        <v/>
      </c>
      <c r="J21" s="88"/>
      <c r="M21" s="43" t="str">
        <f>IF('ร,มส'!R36="","",'ร,มส'!R36)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'03'!$R34</f>
        <v/>
      </c>
      <c r="I22" s="87" t="str">
        <f t="shared" si="0"/>
        <v/>
      </c>
      <c r="J22" s="88"/>
      <c r="M22" s="43" t="str">
        <f>IF('ร,มส'!S36="","",'ร,มส'!S36)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IF(เกณฑ์!E16="คะแนนร้อยละ",'03'!$U34,'02'!$AM34)</f>
        <v/>
      </c>
      <c r="F26" s="615"/>
      <c r="G26" s="356" t="s">
        <v>355</v>
      </c>
      <c r="H26" s="357"/>
      <c r="I26" s="358"/>
      <c r="J26" s="51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ข้อมูลกิจกรรม!$D$34</f>
        <v/>
      </c>
      <c r="F27" s="615"/>
      <c r="G27" s="356" t="s">
        <v>356</v>
      </c>
      <c r="H27" s="357"/>
      <c r="I27" s="358"/>
      <c r="J27" s="51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ข้อมูลกิจกรรม!$E$34</f>
        <v/>
      </c>
      <c r="F28" s="615"/>
      <c r="G28" s="356" t="s">
        <v>357</v>
      </c>
      <c r="H28" s="357"/>
      <c r="I28" s="358"/>
      <c r="J28" s="51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7"/>
      <c r="C29" s="608"/>
      <c r="D29" s="82" t="str">
        <f>ข้อมูลกิจกรรม!$V$34</f>
        <v/>
      </c>
      <c r="E29" s="86" t="str">
        <f>ข้อมูลกิจกรรม!$F$34</f>
        <v/>
      </c>
      <c r="F29" s="616"/>
      <c r="G29" s="359" t="s">
        <v>358</v>
      </c>
      <c r="H29" s="360"/>
      <c r="I29" s="361"/>
      <c r="J29" s="51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กิจกรรมพัฒนาผู้เรียน!J35</f>
        <v>0</v>
      </c>
      <c r="E30" s="86">
        <f>กิจกรรมพัฒนาผู้เรียน!H35</f>
        <v>0</v>
      </c>
      <c r="F30" s="426" t="s">
        <v>425</v>
      </c>
      <c r="G30" s="427"/>
      <c r="H30" s="427"/>
      <c r="I30" s="428"/>
      <c r="J30" s="86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'03'!$C35</f>
        <v/>
      </c>
      <c r="F6" s="613" t="str">
        <f>"เลขประจำตัว     "&amp;'ข้อมูลนักเรียน  '!B35</f>
        <v xml:space="preserve">เลขประจำตัว     </v>
      </c>
      <c r="G6" s="613"/>
      <c r="H6" s="58" t="s">
        <v>2</v>
      </c>
      <c r="I6" s="76">
        <f>'03'!$A35</f>
        <v>31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IF('ร,มส'!E37="","",'ร,มส'!E37)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'03'!$E35</f>
        <v/>
      </c>
      <c r="I9" s="87" t="str">
        <f t="shared" si="0"/>
        <v/>
      </c>
      <c r="J9" s="88"/>
      <c r="M9" s="43" t="str">
        <f>IF('ร,มส'!F37="","",'ร,มส'!F37)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'03'!$F35</f>
        <v/>
      </c>
      <c r="I10" s="87" t="str">
        <f t="shared" si="0"/>
        <v/>
      </c>
      <c r="J10" s="88"/>
      <c r="M10" s="43" t="str">
        <f>IF('ร,มส'!G37="","",'ร,มส'!G37)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'03'!$G35</f>
        <v/>
      </c>
      <c r="I11" s="87" t="str">
        <f t="shared" si="0"/>
        <v/>
      </c>
      <c r="J11" s="88"/>
      <c r="M11" s="43" t="str">
        <f>IF('ร,มส'!H37="","",'ร,มส'!H37)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'03'!$H35</f>
        <v/>
      </c>
      <c r="I12" s="87" t="str">
        <f t="shared" si="0"/>
        <v/>
      </c>
      <c r="J12" s="88"/>
      <c r="M12" s="43" t="str">
        <f>IF('ร,มส'!I37="","",'ร,มส'!I37)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'03'!$I35</f>
        <v/>
      </c>
      <c r="I13" s="87" t="str">
        <f t="shared" si="0"/>
        <v/>
      </c>
      <c r="J13" s="88"/>
      <c r="M13" s="43" t="str">
        <f>IF('ร,มส'!J37="","",'ร,มส'!J37)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'03'!$J35</f>
        <v/>
      </c>
      <c r="I14" s="87" t="str">
        <f t="shared" si="0"/>
        <v/>
      </c>
      <c r="J14" s="88"/>
      <c r="M14" s="43" t="str">
        <f>IF('ร,มส'!K37="","",'ร,มส'!K37)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'03'!$K35</f>
        <v/>
      </c>
      <c r="I15" s="87" t="str">
        <f t="shared" si="0"/>
        <v/>
      </c>
      <c r="J15" s="88"/>
      <c r="M15" s="43" t="str">
        <f>IF('ร,มส'!L37="","",'ร,มส'!L37)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'03'!$L35</f>
        <v/>
      </c>
      <c r="I16" s="87" t="str">
        <f t="shared" si="0"/>
        <v/>
      </c>
      <c r="J16" s="88"/>
      <c r="M16" s="43" t="str">
        <f>IF('ร,มส'!M37="","",'ร,มส'!M37)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'03'!$M35</f>
        <v/>
      </c>
      <c r="I17" s="87" t="str">
        <f t="shared" si="0"/>
        <v/>
      </c>
      <c r="J17" s="88"/>
      <c r="M17" s="43" t="str">
        <f>IF('ร,มส'!N37="","",'ร,มส'!N37)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'03'!$N35</f>
        <v/>
      </c>
      <c r="I18" s="87" t="str">
        <f t="shared" si="0"/>
        <v/>
      </c>
      <c r="J18" s="88"/>
      <c r="M18" s="43" t="str">
        <f>IF('ร,มส'!O37="","",'ร,มส'!O37)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'03'!$O35</f>
        <v/>
      </c>
      <c r="I19" s="87" t="str">
        <f t="shared" si="0"/>
        <v/>
      </c>
      <c r="J19" s="88"/>
      <c r="M19" s="43" t="str">
        <f>IF('ร,มส'!P37="","",'ร,มส'!P37)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'03'!$P35</f>
        <v/>
      </c>
      <c r="I20" s="87" t="str">
        <f t="shared" si="0"/>
        <v/>
      </c>
      <c r="J20" s="88"/>
      <c r="M20" s="43" t="str">
        <f>IF('ร,มส'!Q37="","",'ร,มส'!Q37)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'03'!$Q35</f>
        <v/>
      </c>
      <c r="I21" s="87" t="str">
        <f t="shared" si="0"/>
        <v/>
      </c>
      <c r="J21" s="88"/>
      <c r="M21" s="43" t="str">
        <f>IF('ร,มส'!R37="","",'ร,มส'!R37)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'03'!$R35</f>
        <v/>
      </c>
      <c r="I22" s="87" t="str">
        <f t="shared" si="0"/>
        <v/>
      </c>
      <c r="J22" s="88"/>
      <c r="M22" s="43" t="str">
        <f>IF('ร,มส'!S37="","",'ร,มส'!S37)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IF(เกณฑ์!E16="คะแนนร้อยละ",'03'!$U35,'02'!$AM35)</f>
        <v/>
      </c>
      <c r="F26" s="615"/>
      <c r="G26" s="356" t="s">
        <v>355</v>
      </c>
      <c r="H26" s="357"/>
      <c r="I26" s="358"/>
      <c r="J26" s="51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ข้อมูลกิจกรรม!$D$35</f>
        <v/>
      </c>
      <c r="F27" s="615"/>
      <c r="G27" s="356" t="s">
        <v>356</v>
      </c>
      <c r="H27" s="357"/>
      <c r="I27" s="358"/>
      <c r="J27" s="51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ข้อมูลกิจกรรม!$E$35</f>
        <v/>
      </c>
      <c r="F28" s="615"/>
      <c r="G28" s="356" t="s">
        <v>357</v>
      </c>
      <c r="H28" s="357"/>
      <c r="I28" s="358"/>
      <c r="J28" s="51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7"/>
      <c r="C29" s="608"/>
      <c r="D29" s="82" t="str">
        <f>ข้อมูลกิจกรรม!$V$35</f>
        <v/>
      </c>
      <c r="E29" s="86" t="str">
        <f>ข้อมูลกิจกรรม!$F$35</f>
        <v/>
      </c>
      <c r="F29" s="616"/>
      <c r="G29" s="359" t="s">
        <v>358</v>
      </c>
      <c r="H29" s="360"/>
      <c r="I29" s="361"/>
      <c r="J29" s="51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กิจกรรมพัฒนาผู้เรียน!J36</f>
        <v>0</v>
      </c>
      <c r="E30" s="86">
        <f>กิจกรรมพัฒนาผู้เรียน!H36</f>
        <v>0</v>
      </c>
      <c r="F30" s="426" t="s">
        <v>425</v>
      </c>
      <c r="G30" s="427"/>
      <c r="H30" s="427"/>
      <c r="I30" s="428"/>
      <c r="J30" s="86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'03'!$C36</f>
        <v/>
      </c>
      <c r="F6" s="613" t="str">
        <f>"เลขประจำตัว     "&amp;'ข้อมูลนักเรียน  '!B36</f>
        <v xml:space="preserve">เลขประจำตัว     </v>
      </c>
      <c r="G6" s="613"/>
      <c r="H6" s="58" t="s">
        <v>2</v>
      </c>
      <c r="I6" s="76">
        <f>'03'!$A36</f>
        <v>32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IF('ร,มส'!E38="","",'ร,มส'!E38)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'03'!$E36</f>
        <v/>
      </c>
      <c r="I9" s="87" t="str">
        <f t="shared" si="0"/>
        <v/>
      </c>
      <c r="J9" s="88"/>
      <c r="M9" s="43" t="str">
        <f>IF('ร,มส'!F38="","",'ร,มส'!F38)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'03'!$F36</f>
        <v/>
      </c>
      <c r="I10" s="87" t="str">
        <f t="shared" si="0"/>
        <v/>
      </c>
      <c r="J10" s="88"/>
      <c r="M10" s="43" t="str">
        <f>IF('ร,มส'!G38="","",'ร,มส'!G38)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'03'!$G36</f>
        <v/>
      </c>
      <c r="I11" s="87" t="str">
        <f t="shared" si="0"/>
        <v/>
      </c>
      <c r="J11" s="88"/>
      <c r="M11" s="43" t="str">
        <f>IF('ร,มส'!H38="","",'ร,มส'!H38)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'03'!$H36</f>
        <v/>
      </c>
      <c r="I12" s="87" t="str">
        <f t="shared" si="0"/>
        <v/>
      </c>
      <c r="J12" s="88"/>
      <c r="M12" s="43" t="str">
        <f>IF('ร,มส'!I38="","",'ร,มส'!I38)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'03'!$I36</f>
        <v/>
      </c>
      <c r="I13" s="87" t="str">
        <f t="shared" si="0"/>
        <v/>
      </c>
      <c r="J13" s="88"/>
      <c r="M13" s="43" t="str">
        <f>IF('ร,มส'!J38="","",'ร,มส'!J38)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'03'!$J36</f>
        <v/>
      </c>
      <c r="I14" s="87" t="str">
        <f t="shared" si="0"/>
        <v/>
      </c>
      <c r="J14" s="88"/>
      <c r="M14" s="43" t="str">
        <f>IF('ร,มส'!K38="","",'ร,มส'!K38)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'03'!$K36</f>
        <v/>
      </c>
      <c r="I15" s="87" t="str">
        <f t="shared" si="0"/>
        <v/>
      </c>
      <c r="J15" s="88"/>
      <c r="M15" s="43" t="str">
        <f>IF('ร,มส'!L38="","",'ร,มส'!L38)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'03'!$L36</f>
        <v/>
      </c>
      <c r="I16" s="87" t="str">
        <f t="shared" si="0"/>
        <v/>
      </c>
      <c r="J16" s="88"/>
      <c r="M16" s="43" t="str">
        <f>IF('ร,มส'!M38="","",'ร,มส'!M38)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'03'!$M36</f>
        <v/>
      </c>
      <c r="I17" s="87" t="str">
        <f t="shared" si="0"/>
        <v/>
      </c>
      <c r="J17" s="88"/>
      <c r="M17" s="43" t="str">
        <f>IF('ร,มส'!N38="","",'ร,มส'!N38)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'03'!$N36</f>
        <v/>
      </c>
      <c r="I18" s="87" t="str">
        <f t="shared" si="0"/>
        <v/>
      </c>
      <c r="J18" s="88"/>
      <c r="M18" s="43" t="str">
        <f>IF('ร,มส'!O38="","",'ร,มส'!O38)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'03'!$O36</f>
        <v/>
      </c>
      <c r="I19" s="87" t="str">
        <f t="shared" si="0"/>
        <v/>
      </c>
      <c r="J19" s="88"/>
      <c r="M19" s="43" t="str">
        <f>IF('ร,มส'!P38="","",'ร,มส'!P38)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'03'!$P36</f>
        <v/>
      </c>
      <c r="I20" s="87" t="str">
        <f t="shared" si="0"/>
        <v/>
      </c>
      <c r="J20" s="88"/>
      <c r="M20" s="43" t="str">
        <f>IF('ร,มส'!Q38="","",'ร,มส'!Q38)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'03'!$Q36</f>
        <v/>
      </c>
      <c r="I21" s="87" t="str">
        <f t="shared" si="0"/>
        <v/>
      </c>
      <c r="J21" s="88"/>
      <c r="M21" s="43" t="str">
        <f>IF('ร,มส'!R38="","",'ร,มส'!R38)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'03'!$R36</f>
        <v/>
      </c>
      <c r="I22" s="87" t="str">
        <f t="shared" si="0"/>
        <v/>
      </c>
      <c r="J22" s="88"/>
      <c r="M22" s="43" t="str">
        <f>IF('ร,มส'!S38="","",'ร,มส'!S38)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IF(เกณฑ์!E16="คะแนนร้อยละ",'03'!$U36,'02'!$AM36)</f>
        <v/>
      </c>
      <c r="F26" s="615"/>
      <c r="G26" s="356" t="s">
        <v>355</v>
      </c>
      <c r="H26" s="357"/>
      <c r="I26" s="358"/>
      <c r="J26" s="51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ข้อมูลกิจกรรม!$D$36</f>
        <v/>
      </c>
      <c r="F27" s="615"/>
      <c r="G27" s="356" t="s">
        <v>356</v>
      </c>
      <c r="H27" s="357"/>
      <c r="I27" s="358"/>
      <c r="J27" s="51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ข้อมูลกิจกรรม!$E$36</f>
        <v/>
      </c>
      <c r="F28" s="615"/>
      <c r="G28" s="356" t="s">
        <v>357</v>
      </c>
      <c r="H28" s="357"/>
      <c r="I28" s="358"/>
      <c r="J28" s="51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7"/>
      <c r="C29" s="608"/>
      <c r="D29" s="82" t="str">
        <f>ข้อมูลกิจกรรม!$V$36</f>
        <v/>
      </c>
      <c r="E29" s="86" t="str">
        <f>ข้อมูลกิจกรรม!$F$36</f>
        <v/>
      </c>
      <c r="F29" s="616"/>
      <c r="G29" s="359" t="s">
        <v>358</v>
      </c>
      <c r="H29" s="360"/>
      <c r="I29" s="361"/>
      <c r="J29" s="51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กิจกรรมพัฒนาผู้เรียน!J37</f>
        <v>0</v>
      </c>
      <c r="E30" s="86">
        <f>กิจกรรมพัฒนาผู้เรียน!H37</f>
        <v>0</v>
      </c>
      <c r="F30" s="426" t="s">
        <v>425</v>
      </c>
      <c r="G30" s="427"/>
      <c r="H30" s="427"/>
      <c r="I30" s="428"/>
      <c r="J30" s="86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'03'!$C37</f>
        <v/>
      </c>
      <c r="F6" s="613" t="str">
        <f>"เลขประจำตัว     "&amp;'ข้อมูลนักเรียน  '!B37</f>
        <v xml:space="preserve">เลขประจำตัว     </v>
      </c>
      <c r="G6" s="613"/>
      <c r="H6" s="58" t="s">
        <v>2</v>
      </c>
      <c r="I6" s="76">
        <f>'03'!$A37</f>
        <v>33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IF('ร,มส'!E39="","",'ร,มส'!E39)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'03'!$E37</f>
        <v/>
      </c>
      <c r="I9" s="87" t="str">
        <f t="shared" si="0"/>
        <v/>
      </c>
      <c r="J9" s="88"/>
      <c r="M9" s="43" t="str">
        <f>IF('ร,มส'!F39="","",'ร,มส'!F39)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'03'!$F37</f>
        <v/>
      </c>
      <c r="I10" s="87" t="str">
        <f t="shared" si="0"/>
        <v/>
      </c>
      <c r="J10" s="88"/>
      <c r="M10" s="43" t="str">
        <f>IF('ร,มส'!G39="","",'ร,มส'!G39)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'03'!$G37</f>
        <v/>
      </c>
      <c r="I11" s="87" t="str">
        <f t="shared" si="0"/>
        <v/>
      </c>
      <c r="J11" s="88"/>
      <c r="M11" s="43" t="str">
        <f>IF('ร,มส'!H39="","",'ร,มส'!H39)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'03'!$H37</f>
        <v/>
      </c>
      <c r="I12" s="87" t="str">
        <f t="shared" si="0"/>
        <v/>
      </c>
      <c r="J12" s="88"/>
      <c r="M12" s="43" t="str">
        <f>IF('ร,มส'!I39="","",'ร,มส'!I39)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'03'!$I37</f>
        <v/>
      </c>
      <c r="I13" s="87" t="str">
        <f t="shared" si="0"/>
        <v/>
      </c>
      <c r="J13" s="88"/>
      <c r="M13" s="43" t="str">
        <f>IF('ร,มส'!J39="","",'ร,มส'!J39)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'03'!$J37</f>
        <v/>
      </c>
      <c r="I14" s="87" t="str">
        <f t="shared" si="0"/>
        <v/>
      </c>
      <c r="J14" s="88"/>
      <c r="M14" s="43" t="str">
        <f>IF('ร,มส'!K39="","",'ร,มส'!K39)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'03'!$K37</f>
        <v/>
      </c>
      <c r="I15" s="87" t="str">
        <f t="shared" si="0"/>
        <v/>
      </c>
      <c r="J15" s="88"/>
      <c r="M15" s="43" t="str">
        <f>IF('ร,มส'!L39="","",'ร,มส'!L39)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'03'!$L37</f>
        <v/>
      </c>
      <c r="I16" s="87" t="str">
        <f t="shared" si="0"/>
        <v/>
      </c>
      <c r="J16" s="88"/>
      <c r="M16" s="43" t="str">
        <f>IF('ร,มส'!M39="","",'ร,มส'!M39)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'03'!$M37</f>
        <v/>
      </c>
      <c r="I17" s="87" t="str">
        <f t="shared" si="0"/>
        <v/>
      </c>
      <c r="J17" s="88"/>
      <c r="M17" s="43" t="str">
        <f>IF('ร,มส'!N39="","",'ร,มส'!N39)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'03'!$N37</f>
        <v/>
      </c>
      <c r="I18" s="87" t="str">
        <f t="shared" si="0"/>
        <v/>
      </c>
      <c r="J18" s="88"/>
      <c r="M18" s="43" t="str">
        <f>IF('ร,มส'!O39="","",'ร,มส'!O39)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'03'!$O37</f>
        <v/>
      </c>
      <c r="I19" s="87" t="str">
        <f t="shared" si="0"/>
        <v/>
      </c>
      <c r="J19" s="88"/>
      <c r="M19" s="43" t="str">
        <f>IF('ร,มส'!P39="","",'ร,มส'!P39)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'03'!$P37</f>
        <v/>
      </c>
      <c r="I20" s="87" t="str">
        <f t="shared" si="0"/>
        <v/>
      </c>
      <c r="J20" s="88"/>
      <c r="M20" s="43" t="str">
        <f>IF('ร,มส'!Q39="","",'ร,มส'!Q39)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'03'!$Q37</f>
        <v/>
      </c>
      <c r="I21" s="87" t="str">
        <f t="shared" si="0"/>
        <v/>
      </c>
      <c r="J21" s="88"/>
      <c r="M21" s="43" t="str">
        <f>IF('ร,มส'!R39="","",'ร,มส'!R39)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'03'!$R37</f>
        <v/>
      </c>
      <c r="I22" s="87" t="str">
        <f t="shared" si="0"/>
        <v/>
      </c>
      <c r="J22" s="88"/>
      <c r="M22" s="43" t="str">
        <f>IF('ร,มส'!S39="","",'ร,มส'!S39)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IF(เกณฑ์!E16="คะแนนร้อยละ",'03'!$U37,'02'!$AM37)</f>
        <v/>
      </c>
      <c r="F26" s="615"/>
      <c r="G26" s="356" t="s">
        <v>355</v>
      </c>
      <c r="H26" s="357"/>
      <c r="I26" s="358"/>
      <c r="J26" s="51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ข้อมูลกิจกรรม!$D$37</f>
        <v/>
      </c>
      <c r="F27" s="615"/>
      <c r="G27" s="356" t="s">
        <v>356</v>
      </c>
      <c r="H27" s="357"/>
      <c r="I27" s="358"/>
      <c r="J27" s="51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ข้อมูลกิจกรรม!$E$37</f>
        <v/>
      </c>
      <c r="F28" s="615"/>
      <c r="G28" s="356" t="s">
        <v>357</v>
      </c>
      <c r="H28" s="357"/>
      <c r="I28" s="358"/>
      <c r="J28" s="51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7"/>
      <c r="C29" s="608"/>
      <c r="D29" s="82" t="str">
        <f>ข้อมูลกิจกรรม!$V$37</f>
        <v/>
      </c>
      <c r="E29" s="86" t="str">
        <f>ข้อมูลกิจกรรม!$F$37</f>
        <v/>
      </c>
      <c r="F29" s="616"/>
      <c r="G29" s="359" t="s">
        <v>358</v>
      </c>
      <c r="H29" s="360"/>
      <c r="I29" s="361"/>
      <c r="J29" s="51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กิจกรรมพัฒนาผู้เรียน!J38</f>
        <v>0</v>
      </c>
      <c r="E30" s="86">
        <f>กิจกรรมพัฒนาผู้เรียน!H38</f>
        <v>0</v>
      </c>
      <c r="F30" s="426" t="s">
        <v>425</v>
      </c>
      <c r="G30" s="427"/>
      <c r="H30" s="427"/>
      <c r="I30" s="428"/>
      <c r="J30" s="86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'03'!$C38</f>
        <v/>
      </c>
      <c r="F6" s="613" t="str">
        <f>"เลขประจำตัว     "&amp;'ข้อมูลนักเรียน  '!B38</f>
        <v xml:space="preserve">เลขประจำตัว     </v>
      </c>
      <c r="G6" s="613"/>
      <c r="H6" s="58" t="s">
        <v>2</v>
      </c>
      <c r="I6" s="76">
        <f>'03'!$A38</f>
        <v>34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IF('ร,มส'!E40="","",'ร,มส'!E40)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'03'!$E38</f>
        <v/>
      </c>
      <c r="I9" s="87" t="str">
        <f t="shared" si="0"/>
        <v/>
      </c>
      <c r="J9" s="88"/>
      <c r="M9" s="43" t="str">
        <f>IF('ร,มส'!F40="","",'ร,มส'!F40)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'03'!$F38</f>
        <v/>
      </c>
      <c r="I10" s="87" t="str">
        <f t="shared" si="0"/>
        <v/>
      </c>
      <c r="J10" s="88"/>
      <c r="M10" s="43" t="str">
        <f>IF('ร,มส'!G40="","",'ร,มส'!G40)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'03'!$G38</f>
        <v/>
      </c>
      <c r="I11" s="87" t="str">
        <f t="shared" si="0"/>
        <v/>
      </c>
      <c r="J11" s="88"/>
      <c r="M11" s="43" t="str">
        <f>IF('ร,มส'!H40="","",'ร,มส'!H40)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'03'!$H38</f>
        <v/>
      </c>
      <c r="I12" s="87" t="str">
        <f t="shared" si="0"/>
        <v/>
      </c>
      <c r="J12" s="88"/>
      <c r="M12" s="43" t="str">
        <f>IF('ร,มส'!I40="","",'ร,มส'!I40)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'03'!$I38</f>
        <v/>
      </c>
      <c r="I13" s="87" t="str">
        <f t="shared" si="0"/>
        <v/>
      </c>
      <c r="J13" s="88"/>
      <c r="M13" s="43" t="str">
        <f>IF('ร,มส'!J40="","",'ร,มส'!J40)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'03'!$J38</f>
        <v/>
      </c>
      <c r="I14" s="87" t="str">
        <f t="shared" si="0"/>
        <v/>
      </c>
      <c r="J14" s="88"/>
      <c r="M14" s="43" t="str">
        <f>IF('ร,มส'!K40="","",'ร,มส'!K40)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'03'!$K38</f>
        <v/>
      </c>
      <c r="I15" s="87" t="str">
        <f t="shared" si="0"/>
        <v/>
      </c>
      <c r="J15" s="88"/>
      <c r="M15" s="43" t="str">
        <f>IF('ร,มส'!L40="","",'ร,มส'!L40)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'03'!$L38</f>
        <v/>
      </c>
      <c r="I16" s="87" t="str">
        <f t="shared" si="0"/>
        <v/>
      </c>
      <c r="J16" s="88"/>
      <c r="M16" s="43" t="str">
        <f>IF('ร,มส'!M40="","",'ร,มส'!M40)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'03'!$M38</f>
        <v/>
      </c>
      <c r="I17" s="87" t="str">
        <f t="shared" si="0"/>
        <v/>
      </c>
      <c r="J17" s="88"/>
      <c r="M17" s="43" t="str">
        <f>IF('ร,มส'!N40="","",'ร,มส'!N40)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'03'!$N38</f>
        <v/>
      </c>
      <c r="I18" s="87" t="str">
        <f t="shared" si="0"/>
        <v/>
      </c>
      <c r="J18" s="88"/>
      <c r="M18" s="43" t="str">
        <f>IF('ร,มส'!O40="","",'ร,มส'!O40)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'03'!$O38</f>
        <v/>
      </c>
      <c r="I19" s="87" t="str">
        <f t="shared" si="0"/>
        <v/>
      </c>
      <c r="J19" s="88"/>
      <c r="M19" s="43" t="str">
        <f>IF('ร,มส'!P40="","",'ร,มส'!P40)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'03'!$P38</f>
        <v/>
      </c>
      <c r="I20" s="87" t="str">
        <f t="shared" si="0"/>
        <v/>
      </c>
      <c r="J20" s="88"/>
      <c r="M20" s="43" t="str">
        <f>IF('ร,มส'!Q40="","",'ร,มส'!Q40)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'03'!$Q38</f>
        <v/>
      </c>
      <c r="I21" s="87" t="str">
        <f t="shared" si="0"/>
        <v/>
      </c>
      <c r="J21" s="88"/>
      <c r="M21" s="43" t="str">
        <f>IF('ร,มส'!R40="","",'ร,มส'!R40)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'03'!$R38</f>
        <v/>
      </c>
      <c r="I22" s="87" t="str">
        <f t="shared" si="0"/>
        <v/>
      </c>
      <c r="J22" s="88"/>
      <c r="M22" s="43" t="str">
        <f>IF('ร,มส'!S40="","",'ร,มส'!S40)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IF(เกณฑ์!E16="คะแนนร้อยละ",'03'!$U38,'02'!$AM38)</f>
        <v/>
      </c>
      <c r="F26" s="615"/>
      <c r="G26" s="356" t="s">
        <v>355</v>
      </c>
      <c r="H26" s="357"/>
      <c r="I26" s="358"/>
      <c r="J26" s="51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ข้อมูลกิจกรรม!$D$38</f>
        <v/>
      </c>
      <c r="F27" s="615"/>
      <c r="G27" s="356" t="s">
        <v>356</v>
      </c>
      <c r="H27" s="357"/>
      <c r="I27" s="358"/>
      <c r="J27" s="51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ข้อมูลกิจกรรม!$E$38</f>
        <v/>
      </c>
      <c r="F28" s="615"/>
      <c r="G28" s="356" t="s">
        <v>357</v>
      </c>
      <c r="H28" s="357"/>
      <c r="I28" s="358"/>
      <c r="J28" s="51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7"/>
      <c r="C29" s="608"/>
      <c r="D29" s="82" t="str">
        <f>ข้อมูลกิจกรรม!$V$38</f>
        <v/>
      </c>
      <c r="E29" s="86" t="str">
        <f>ข้อมูลกิจกรรม!$F$38</f>
        <v/>
      </c>
      <c r="F29" s="616"/>
      <c r="G29" s="359" t="s">
        <v>358</v>
      </c>
      <c r="H29" s="360"/>
      <c r="I29" s="361"/>
      <c r="J29" s="51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กิจกรรมพัฒนาผู้เรียน!J39</f>
        <v>0</v>
      </c>
      <c r="E30" s="86">
        <f>กิจกรรมพัฒนาผู้เรียน!H39</f>
        <v>0</v>
      </c>
      <c r="F30" s="426" t="s">
        <v>425</v>
      </c>
      <c r="G30" s="427"/>
      <c r="H30" s="427"/>
      <c r="I30" s="428"/>
      <c r="J30" s="86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'03'!$C39</f>
        <v/>
      </c>
      <c r="F6" s="613" t="str">
        <f>"เลขประจำตัว     "&amp;'ข้อมูลนักเรียน  '!B39</f>
        <v xml:space="preserve">เลขประจำตัว     </v>
      </c>
      <c r="G6" s="613"/>
      <c r="H6" s="58" t="s">
        <v>2</v>
      </c>
      <c r="I6" s="76">
        <f>'03'!$A39</f>
        <v>35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IF('ร,มส'!E41="","",'ร,มส'!E41)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'03'!$E39</f>
        <v/>
      </c>
      <c r="I9" s="87" t="str">
        <f t="shared" si="0"/>
        <v/>
      </c>
      <c r="J9" s="88"/>
      <c r="M9" s="43" t="str">
        <f>IF('ร,มส'!F41="","",'ร,มส'!F41)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'03'!$F39</f>
        <v/>
      </c>
      <c r="I10" s="87" t="str">
        <f t="shared" si="0"/>
        <v/>
      </c>
      <c r="J10" s="88"/>
      <c r="M10" s="43" t="str">
        <f>IF('ร,มส'!G41="","",'ร,มส'!G41)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'03'!$G39</f>
        <v/>
      </c>
      <c r="I11" s="87" t="str">
        <f t="shared" si="0"/>
        <v/>
      </c>
      <c r="J11" s="88"/>
      <c r="M11" s="43" t="str">
        <f>IF('ร,มส'!H41="","",'ร,มส'!H41)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'03'!$H39</f>
        <v/>
      </c>
      <c r="I12" s="87" t="str">
        <f t="shared" si="0"/>
        <v/>
      </c>
      <c r="J12" s="88"/>
      <c r="M12" s="43" t="str">
        <f>IF('ร,มส'!I41="","",'ร,มส'!I41)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'03'!$I39</f>
        <v/>
      </c>
      <c r="I13" s="87" t="str">
        <f t="shared" si="0"/>
        <v/>
      </c>
      <c r="J13" s="88"/>
      <c r="M13" s="43" t="str">
        <f>IF('ร,มส'!J41="","",'ร,มส'!J41)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'03'!$J39</f>
        <v/>
      </c>
      <c r="I14" s="87" t="str">
        <f t="shared" si="0"/>
        <v/>
      </c>
      <c r="J14" s="88"/>
      <c r="M14" s="43" t="str">
        <f>IF('ร,มส'!K41="","",'ร,มส'!K41)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'03'!$K39</f>
        <v/>
      </c>
      <c r="I15" s="87" t="str">
        <f t="shared" si="0"/>
        <v/>
      </c>
      <c r="J15" s="88"/>
      <c r="M15" s="43" t="str">
        <f>IF('ร,มส'!L41="","",'ร,มส'!L41)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'03'!$L39</f>
        <v/>
      </c>
      <c r="I16" s="87" t="str">
        <f t="shared" si="0"/>
        <v/>
      </c>
      <c r="J16" s="88"/>
      <c r="M16" s="43" t="str">
        <f>IF('ร,มส'!M41="","",'ร,มส'!M41)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'03'!$M39</f>
        <v/>
      </c>
      <c r="I17" s="87" t="str">
        <f t="shared" si="0"/>
        <v/>
      </c>
      <c r="J17" s="88"/>
      <c r="M17" s="43" t="str">
        <f>IF('ร,มส'!N41="","",'ร,มส'!N41)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'03'!$N39</f>
        <v/>
      </c>
      <c r="I18" s="87" t="str">
        <f t="shared" si="0"/>
        <v/>
      </c>
      <c r="J18" s="88"/>
      <c r="M18" s="43" t="str">
        <f>IF('ร,มส'!O41="","",'ร,มส'!O41)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'03'!$O39</f>
        <v/>
      </c>
      <c r="I19" s="87" t="str">
        <f t="shared" si="0"/>
        <v/>
      </c>
      <c r="J19" s="88"/>
      <c r="M19" s="43" t="str">
        <f>IF('ร,มส'!P41="","",'ร,มส'!P41)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'03'!$P39</f>
        <v/>
      </c>
      <c r="I20" s="87" t="str">
        <f t="shared" si="0"/>
        <v/>
      </c>
      <c r="J20" s="88"/>
      <c r="M20" s="43" t="str">
        <f>IF('ร,มส'!Q41="","",'ร,มส'!Q41)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'03'!$Q39</f>
        <v/>
      </c>
      <c r="I21" s="87" t="str">
        <f t="shared" si="0"/>
        <v/>
      </c>
      <c r="J21" s="88"/>
      <c r="M21" s="43" t="str">
        <f>IF('ร,มส'!R41="","",'ร,มส'!R41)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'03'!$R39</f>
        <v/>
      </c>
      <c r="I22" s="87" t="str">
        <f t="shared" si="0"/>
        <v/>
      </c>
      <c r="J22" s="88"/>
      <c r="M22" s="43" t="str">
        <f>IF('ร,มส'!S41="","",'ร,มส'!S41)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IF(เกณฑ์!E16="คะแนนร้อยละ",'03'!$U39,'02'!$AM39)</f>
        <v/>
      </c>
      <c r="F26" s="615"/>
      <c r="G26" s="356" t="s">
        <v>355</v>
      </c>
      <c r="H26" s="357"/>
      <c r="I26" s="358"/>
      <c r="J26" s="51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ข้อมูลกิจกรรม!$D$39</f>
        <v/>
      </c>
      <c r="F27" s="615"/>
      <c r="G27" s="356" t="s">
        <v>356</v>
      </c>
      <c r="H27" s="357"/>
      <c r="I27" s="358"/>
      <c r="J27" s="51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ข้อมูลกิจกรรม!$E$39</f>
        <v/>
      </c>
      <c r="F28" s="615"/>
      <c r="G28" s="356" t="s">
        <v>357</v>
      </c>
      <c r="H28" s="357"/>
      <c r="I28" s="358"/>
      <c r="J28" s="51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7"/>
      <c r="C29" s="608"/>
      <c r="D29" s="82" t="str">
        <f>ข้อมูลกิจกรรม!$V$39</f>
        <v/>
      </c>
      <c r="E29" s="86" t="str">
        <f>ข้อมูลกิจกรรม!$F$39</f>
        <v/>
      </c>
      <c r="F29" s="616"/>
      <c r="G29" s="359" t="s">
        <v>358</v>
      </c>
      <c r="H29" s="360"/>
      <c r="I29" s="361"/>
      <c r="J29" s="51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กิจกรรมพัฒนาผู้เรียน!J40</f>
        <v>0</v>
      </c>
      <c r="E30" s="86">
        <f>กิจกรรมพัฒนาผู้เรียน!H40</f>
        <v>0</v>
      </c>
      <c r="F30" s="426" t="s">
        <v>425</v>
      </c>
      <c r="G30" s="427"/>
      <c r="H30" s="427"/>
      <c r="I30" s="428"/>
      <c r="J30" s="86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'03'!$C40</f>
        <v/>
      </c>
      <c r="F6" s="613" t="str">
        <f>"เลขประจำตัว     "&amp;'ข้อมูลนักเรียน  '!B40</f>
        <v xml:space="preserve">เลขประจำตัว     </v>
      </c>
      <c r="G6" s="613"/>
      <c r="H6" s="58" t="s">
        <v>2</v>
      </c>
      <c r="I6" s="76">
        <f>'03'!$A40</f>
        <v>36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IF('ร,มส'!E42="","",'ร,มส'!E42)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'03'!$E40</f>
        <v/>
      </c>
      <c r="I9" s="87" t="str">
        <f t="shared" si="0"/>
        <v/>
      </c>
      <c r="J9" s="88"/>
      <c r="M9" s="43" t="str">
        <f>IF('ร,มส'!F42="","",'ร,มส'!F42)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'03'!$F40</f>
        <v/>
      </c>
      <c r="I10" s="87" t="str">
        <f t="shared" si="0"/>
        <v/>
      </c>
      <c r="J10" s="88"/>
      <c r="M10" s="43" t="str">
        <f>IF('ร,มส'!G42="","",'ร,มส'!G42)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'03'!$G40</f>
        <v/>
      </c>
      <c r="I11" s="87" t="str">
        <f t="shared" si="0"/>
        <v/>
      </c>
      <c r="J11" s="88"/>
      <c r="M11" s="43" t="str">
        <f>IF('ร,มส'!H42="","",'ร,มส'!H42)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'03'!$H40</f>
        <v/>
      </c>
      <c r="I12" s="87" t="str">
        <f t="shared" si="0"/>
        <v/>
      </c>
      <c r="J12" s="88"/>
      <c r="M12" s="43" t="str">
        <f>IF('ร,มส'!I42="","",'ร,มส'!I42)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'03'!$I40</f>
        <v/>
      </c>
      <c r="I13" s="87" t="str">
        <f t="shared" si="0"/>
        <v/>
      </c>
      <c r="J13" s="88"/>
      <c r="M13" s="43" t="str">
        <f>IF('ร,มส'!J42="","",'ร,มส'!J42)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'03'!$J40</f>
        <v/>
      </c>
      <c r="I14" s="87" t="str">
        <f t="shared" si="0"/>
        <v/>
      </c>
      <c r="J14" s="88"/>
      <c r="M14" s="43" t="str">
        <f>IF('ร,มส'!K42="","",'ร,มส'!K42)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'03'!$K40</f>
        <v/>
      </c>
      <c r="I15" s="87" t="str">
        <f t="shared" si="0"/>
        <v/>
      </c>
      <c r="J15" s="88"/>
      <c r="M15" s="43" t="str">
        <f>IF('ร,มส'!L42="","",'ร,มส'!L42)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'03'!$L40</f>
        <v/>
      </c>
      <c r="I16" s="87" t="str">
        <f t="shared" si="0"/>
        <v/>
      </c>
      <c r="J16" s="88"/>
      <c r="M16" s="43" t="str">
        <f>IF('ร,มส'!M42="","",'ร,มส'!M42)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'03'!$M40</f>
        <v/>
      </c>
      <c r="I17" s="87" t="str">
        <f t="shared" si="0"/>
        <v/>
      </c>
      <c r="J17" s="88"/>
      <c r="M17" s="43" t="str">
        <f>IF('ร,มส'!N42="","",'ร,มส'!N42)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'03'!$N40</f>
        <v/>
      </c>
      <c r="I18" s="87" t="str">
        <f t="shared" si="0"/>
        <v/>
      </c>
      <c r="J18" s="88"/>
      <c r="M18" s="43" t="str">
        <f>IF('ร,มส'!O42="","",'ร,มส'!O42)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'03'!$O40</f>
        <v/>
      </c>
      <c r="I19" s="87" t="str">
        <f t="shared" si="0"/>
        <v/>
      </c>
      <c r="J19" s="88"/>
      <c r="M19" s="43" t="str">
        <f>IF('ร,มส'!P42="","",'ร,มส'!P42)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'03'!$P40</f>
        <v/>
      </c>
      <c r="I20" s="87" t="str">
        <f t="shared" si="0"/>
        <v/>
      </c>
      <c r="J20" s="88"/>
      <c r="M20" s="43" t="str">
        <f>IF('ร,มส'!Q42="","",'ร,มส'!Q42)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'03'!$Q40</f>
        <v/>
      </c>
      <c r="I21" s="87" t="str">
        <f t="shared" si="0"/>
        <v/>
      </c>
      <c r="J21" s="88"/>
      <c r="M21" s="43" t="str">
        <f>IF('ร,มส'!R42="","",'ร,มส'!R42)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'03'!$R40</f>
        <v/>
      </c>
      <c r="I22" s="87" t="str">
        <f t="shared" si="0"/>
        <v/>
      </c>
      <c r="J22" s="88"/>
      <c r="M22" s="43" t="str">
        <f>IF('ร,มส'!S42="","",'ร,มส'!S42)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IF(เกณฑ์!E16="คะแนนร้อยละ",'03'!$U40,'02'!$AM40)</f>
        <v/>
      </c>
      <c r="F26" s="615"/>
      <c r="G26" s="356" t="s">
        <v>355</v>
      </c>
      <c r="H26" s="357"/>
      <c r="I26" s="358"/>
      <c r="J26" s="51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ข้อมูลกิจกรรม!$D$40</f>
        <v/>
      </c>
      <c r="F27" s="615"/>
      <c r="G27" s="356" t="s">
        <v>356</v>
      </c>
      <c r="H27" s="357"/>
      <c r="I27" s="358"/>
      <c r="J27" s="51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ข้อมูลกิจกรรม!$E$40</f>
        <v/>
      </c>
      <c r="F28" s="615"/>
      <c r="G28" s="356" t="s">
        <v>357</v>
      </c>
      <c r="H28" s="357"/>
      <c r="I28" s="358"/>
      <c r="J28" s="51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7"/>
      <c r="C29" s="608"/>
      <c r="D29" s="82" t="str">
        <f>ข้อมูลกิจกรรม!$V$40</f>
        <v/>
      </c>
      <c r="E29" s="86" t="str">
        <f>ข้อมูลกิจกรรม!$F$40</f>
        <v/>
      </c>
      <c r="F29" s="616"/>
      <c r="G29" s="359" t="s">
        <v>358</v>
      </c>
      <c r="H29" s="360"/>
      <c r="I29" s="361"/>
      <c r="J29" s="51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กิจกรรมพัฒนาผู้เรียน!J41</f>
        <v>0</v>
      </c>
      <c r="E30" s="86">
        <f>กิจกรรมพัฒนาผู้เรียน!H41</f>
        <v>0</v>
      </c>
      <c r="F30" s="426" t="s">
        <v>425</v>
      </c>
      <c r="G30" s="427"/>
      <c r="H30" s="427"/>
      <c r="I30" s="428"/>
      <c r="J30" s="86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'03'!$C41</f>
        <v/>
      </c>
      <c r="F6" s="613" t="str">
        <f>"เลขประจำตัว     "&amp;'ข้อมูลนักเรียน  '!B41</f>
        <v xml:space="preserve">เลขประจำตัว     </v>
      </c>
      <c r="G6" s="613"/>
      <c r="H6" s="58" t="s">
        <v>2</v>
      </c>
      <c r="I6" s="76">
        <f>'03'!$A41</f>
        <v>37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IF('ร,มส'!E43="","",'ร,มส'!E43)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'03'!$E41</f>
        <v/>
      </c>
      <c r="I9" s="87" t="str">
        <f t="shared" si="0"/>
        <v/>
      </c>
      <c r="J9" s="88"/>
      <c r="M9" s="43" t="str">
        <f>IF('ร,มส'!F43="","",'ร,มส'!F43)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'03'!$F41</f>
        <v/>
      </c>
      <c r="I10" s="87" t="str">
        <f t="shared" si="0"/>
        <v/>
      </c>
      <c r="J10" s="88"/>
      <c r="M10" s="43" t="str">
        <f>IF('ร,มส'!G43="","",'ร,มส'!G43)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'03'!$G41</f>
        <v/>
      </c>
      <c r="I11" s="87" t="str">
        <f t="shared" si="0"/>
        <v/>
      </c>
      <c r="J11" s="88"/>
      <c r="M11" s="43" t="str">
        <f>IF('ร,มส'!H43="","",'ร,มส'!H43)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'03'!$H41</f>
        <v/>
      </c>
      <c r="I12" s="87" t="str">
        <f t="shared" si="0"/>
        <v/>
      </c>
      <c r="J12" s="88"/>
      <c r="M12" s="43" t="str">
        <f>IF('ร,มส'!I43="","",'ร,มส'!I43)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'03'!$I41</f>
        <v/>
      </c>
      <c r="I13" s="87" t="str">
        <f t="shared" si="0"/>
        <v/>
      </c>
      <c r="J13" s="88"/>
      <c r="M13" s="43" t="str">
        <f>IF('ร,มส'!J43="","",'ร,มส'!J43)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'03'!$J41</f>
        <v/>
      </c>
      <c r="I14" s="87" t="str">
        <f t="shared" si="0"/>
        <v/>
      </c>
      <c r="J14" s="88"/>
      <c r="M14" s="43" t="str">
        <f>IF('ร,มส'!K43="","",'ร,มส'!K43)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'03'!$K41</f>
        <v/>
      </c>
      <c r="I15" s="87" t="str">
        <f t="shared" si="0"/>
        <v/>
      </c>
      <c r="J15" s="88"/>
      <c r="M15" s="43" t="str">
        <f>IF('ร,มส'!L43="","",'ร,มส'!L43)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'03'!$L41</f>
        <v/>
      </c>
      <c r="I16" s="87" t="str">
        <f t="shared" si="0"/>
        <v/>
      </c>
      <c r="J16" s="88"/>
      <c r="M16" s="43" t="str">
        <f>IF('ร,มส'!M43="","",'ร,มส'!M43)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'03'!$M41</f>
        <v/>
      </c>
      <c r="I17" s="87" t="str">
        <f t="shared" si="0"/>
        <v/>
      </c>
      <c r="J17" s="88"/>
      <c r="M17" s="43" t="str">
        <f>IF('ร,มส'!N43="","",'ร,มส'!N43)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'03'!$N41</f>
        <v/>
      </c>
      <c r="I18" s="87" t="str">
        <f t="shared" si="0"/>
        <v/>
      </c>
      <c r="J18" s="88"/>
      <c r="M18" s="43" t="str">
        <f>IF('ร,มส'!O43="","",'ร,มส'!O43)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'03'!$O41</f>
        <v/>
      </c>
      <c r="I19" s="87" t="str">
        <f t="shared" si="0"/>
        <v/>
      </c>
      <c r="J19" s="88"/>
      <c r="M19" s="43" t="str">
        <f>IF('ร,มส'!P43="","",'ร,มส'!P43)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'03'!$P41</f>
        <v/>
      </c>
      <c r="I20" s="87" t="str">
        <f t="shared" si="0"/>
        <v/>
      </c>
      <c r="J20" s="88"/>
      <c r="M20" s="43" t="str">
        <f>IF('ร,มส'!Q43="","",'ร,มส'!Q43)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'03'!$Q41</f>
        <v/>
      </c>
      <c r="I21" s="87" t="str">
        <f t="shared" si="0"/>
        <v/>
      </c>
      <c r="J21" s="88"/>
      <c r="M21" s="43" t="str">
        <f>IF('ร,มส'!R43="","",'ร,มส'!R43)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'03'!$R41</f>
        <v/>
      </c>
      <c r="I22" s="87" t="str">
        <f t="shared" si="0"/>
        <v/>
      </c>
      <c r="J22" s="88"/>
      <c r="M22" s="43" t="str">
        <f>IF('ร,มส'!S43="","",'ร,มส'!S43)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IF(เกณฑ์!E16="คะแนนร้อยละ",'03'!$U41,'02'!$AM41)</f>
        <v/>
      </c>
      <c r="F26" s="615"/>
      <c r="G26" s="356" t="s">
        <v>355</v>
      </c>
      <c r="H26" s="357"/>
      <c r="I26" s="358"/>
      <c r="J26" s="51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ข้อมูลกิจกรรม!$D$41</f>
        <v/>
      </c>
      <c r="F27" s="615"/>
      <c r="G27" s="356" t="s">
        <v>356</v>
      </c>
      <c r="H27" s="357"/>
      <c r="I27" s="358"/>
      <c r="J27" s="51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ข้อมูลกิจกรรม!$E$41</f>
        <v/>
      </c>
      <c r="F28" s="615"/>
      <c r="G28" s="356" t="s">
        <v>357</v>
      </c>
      <c r="H28" s="357"/>
      <c r="I28" s="358"/>
      <c r="J28" s="51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7"/>
      <c r="C29" s="608"/>
      <c r="D29" s="82" t="str">
        <f>ข้อมูลกิจกรรม!$V$41</f>
        <v/>
      </c>
      <c r="E29" s="86" t="str">
        <f>ข้อมูลกิจกรรม!$F$41</f>
        <v/>
      </c>
      <c r="F29" s="616"/>
      <c r="G29" s="359" t="s">
        <v>358</v>
      </c>
      <c r="H29" s="360"/>
      <c r="I29" s="361"/>
      <c r="J29" s="51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กิจกรรมพัฒนาผู้เรียน!J42</f>
        <v>0</v>
      </c>
      <c r="E30" s="86">
        <f>กิจกรรมพัฒนาผู้เรียน!H42</f>
        <v>0</v>
      </c>
      <c r="F30" s="426" t="s">
        <v>425</v>
      </c>
      <c r="G30" s="427"/>
      <c r="H30" s="427"/>
      <c r="I30" s="428"/>
      <c r="J30" s="86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</row>
    <row r="2" spans="1:55" ht="18.95" customHeight="1">
      <c r="A2" s="140"/>
      <c r="B2" s="466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  <c r="BB2" s="140"/>
      <c r="BC2" s="140"/>
    </row>
    <row r="3" spans="1:5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  <c r="BB3" s="140"/>
      <c r="BC3" s="140"/>
    </row>
    <row r="4" spans="1:55" ht="21" customHeight="1">
      <c r="A4" s="140"/>
      <c r="B4" s="467" t="s">
        <v>2</v>
      </c>
      <c r="C4" s="468" t="s">
        <v>28</v>
      </c>
      <c r="D4" s="469" t="s">
        <v>6</v>
      </c>
      <c r="E4" s="471" t="str">
        <f>'ข้อมูลพื้นฐาน  '!$E13</f>
        <v>ภาษาไทย</v>
      </c>
      <c r="F4" s="472"/>
      <c r="G4" s="473"/>
      <c r="H4" s="471" t="str">
        <f>'ข้อมูลพื้นฐาน  '!$E14</f>
        <v>คณิตศาสตร์</v>
      </c>
      <c r="I4" s="472"/>
      <c r="J4" s="473"/>
      <c r="K4" s="471" t="str">
        <f>'ข้อมูลพื้นฐาน  '!$E15</f>
        <v>วิทยาศาสตร์และเทคโนโลยี</v>
      </c>
      <c r="L4" s="472"/>
      <c r="M4" s="473"/>
      <c r="N4" s="471" t="str">
        <f>'ข้อมูลพื้นฐาน  '!$E16</f>
        <v>สังคมศึกษา ศาสนาและ วัฒนธรรม</v>
      </c>
      <c r="O4" s="472"/>
      <c r="P4" s="473"/>
      <c r="Q4" s="471" t="str">
        <f>'ข้อมูลพื้นฐาน  '!$E17</f>
        <v>ประวัติศาสตร์</v>
      </c>
      <c r="R4" s="472"/>
      <c r="S4" s="473"/>
      <c r="T4" s="471" t="str">
        <f>'ข้อมูลพื้นฐาน  '!$E18</f>
        <v>สุขศึกษาและพลศึกษา</v>
      </c>
      <c r="U4" s="472"/>
      <c r="V4" s="473"/>
      <c r="W4" s="471" t="str">
        <f>'ข้อมูลพื้นฐาน  '!$E19</f>
        <v>ศิลปะ</v>
      </c>
      <c r="X4" s="472"/>
      <c r="Y4" s="473"/>
      <c r="Z4" s="471" t="str">
        <f>'ข้อมูลพื้นฐาน  '!$E20</f>
        <v>การงานอาชีพ</v>
      </c>
      <c r="AA4" s="472"/>
      <c r="AB4" s="473"/>
      <c r="AC4" s="471" t="str">
        <f>'ข้อมูลพื้นฐาน  '!$E21</f>
        <v>ภาษาอังกฤษพื้นฐาน</v>
      </c>
      <c r="AD4" s="472"/>
      <c r="AE4" s="473"/>
      <c r="AF4" s="471" t="str">
        <f>'ข้อมูลพื้นฐาน  '!$E22</f>
        <v>ภาษาจีน</v>
      </c>
      <c r="AG4" s="472"/>
      <c r="AH4" s="473"/>
      <c r="AI4" s="471" t="str">
        <f>'ข้อมูลพื้นฐาน  '!$E23</f>
        <v>การป้องกันการทุจริต</v>
      </c>
      <c r="AJ4" s="472"/>
      <c r="AK4" s="473"/>
      <c r="AL4" s="471" t="str">
        <f>'ข้อมูลพื้นฐาน  '!$E24</f>
        <v>ภาษาอังกฤษเพิ่มเติม</v>
      </c>
      <c r="AM4" s="472"/>
      <c r="AN4" s="473"/>
      <c r="AO4" s="471" t="str">
        <f>'ข้อมูลพื้นฐาน  '!$E25</f>
        <v>การว่ายน้ำเพื่อการเอาชีวิตรอด</v>
      </c>
      <c r="AP4" s="472"/>
      <c r="AQ4" s="473"/>
      <c r="AR4" s="471">
        <f>'ข้อมูลพื้นฐาน  '!$E26</f>
        <v>0</v>
      </c>
      <c r="AS4" s="472"/>
      <c r="AT4" s="473"/>
      <c r="AU4" s="474">
        <f>'ข้อมูลพื้นฐาน  '!$E27</f>
        <v>0</v>
      </c>
      <c r="AV4" s="474"/>
      <c r="AW4" s="474"/>
      <c r="AX4" s="434"/>
      <c r="AY4" s="140"/>
      <c r="AZ4" s="140"/>
      <c r="BA4" s="140"/>
      <c r="BB4" s="140"/>
      <c r="BC4" s="140"/>
    </row>
    <row r="5" spans="1:55" ht="21" customHeight="1">
      <c r="A5" s="140"/>
      <c r="B5" s="467"/>
      <c r="C5" s="468"/>
      <c r="D5" s="470"/>
      <c r="E5" s="167"/>
      <c r="F5" s="167" t="s">
        <v>35</v>
      </c>
      <c r="G5" s="167" t="s">
        <v>36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 t="s">
        <v>35</v>
      </c>
      <c r="AW5" s="167" t="s">
        <v>36</v>
      </c>
      <c r="AX5" s="19"/>
      <c r="AY5" s="140"/>
      <c r="AZ5" s="140"/>
      <c r="BA5" s="140"/>
      <c r="BB5" s="140"/>
      <c r="BC5" s="140"/>
    </row>
    <row r="6" spans="1:55" ht="21" customHeight="1">
      <c r="A6" s="140"/>
      <c r="B6" s="467"/>
      <c r="C6" s="468"/>
      <c r="D6" s="155" t="s">
        <v>25</v>
      </c>
      <c r="E6" s="152">
        <v>100</v>
      </c>
      <c r="F6" s="152"/>
      <c r="G6" s="152"/>
      <c r="H6" s="152">
        <v>100</v>
      </c>
      <c r="I6" s="152"/>
      <c r="J6" s="152"/>
      <c r="K6" s="152">
        <v>100</v>
      </c>
      <c r="L6" s="152"/>
      <c r="M6" s="152"/>
      <c r="N6" s="152">
        <v>100</v>
      </c>
      <c r="O6" s="152"/>
      <c r="P6" s="152"/>
      <c r="Q6" s="152">
        <v>100</v>
      </c>
      <c r="R6" s="152"/>
      <c r="S6" s="152"/>
      <c r="T6" s="152">
        <v>100</v>
      </c>
      <c r="U6" s="152"/>
      <c r="V6" s="152"/>
      <c r="W6" s="152">
        <v>100</v>
      </c>
      <c r="X6" s="152"/>
      <c r="Y6" s="152"/>
      <c r="Z6" s="152">
        <v>100</v>
      </c>
      <c r="AA6" s="152"/>
      <c r="AB6" s="152"/>
      <c r="AC6" s="152">
        <v>100</v>
      </c>
      <c r="AD6" s="152"/>
      <c r="AE6" s="152"/>
      <c r="AF6" s="152">
        <v>100</v>
      </c>
      <c r="AG6" s="152"/>
      <c r="AH6" s="152"/>
      <c r="AI6" s="152">
        <v>100</v>
      </c>
      <c r="AJ6" s="152"/>
      <c r="AK6" s="152"/>
      <c r="AL6" s="152">
        <v>100</v>
      </c>
      <c r="AM6" s="152"/>
      <c r="AN6" s="152"/>
      <c r="AO6" s="152">
        <v>100</v>
      </c>
      <c r="AP6" s="152"/>
      <c r="AQ6" s="152"/>
      <c r="AR6" s="152"/>
      <c r="AS6" s="152"/>
      <c r="AT6" s="152"/>
      <c r="AU6" s="152"/>
      <c r="AV6" s="152"/>
      <c r="AW6" s="152"/>
      <c r="AX6" s="19"/>
      <c r="AY6" s="140"/>
      <c r="AZ6" s="140"/>
      <c r="BA6" s="140"/>
      <c r="BB6" s="140"/>
      <c r="BC6" s="140"/>
    </row>
    <row r="7" spans="1:55" s="26" customFormat="1" ht="15.95" customHeight="1">
      <c r="A7" s="141"/>
      <c r="B7" s="22">
        <v>1</v>
      </c>
      <c r="C7" s="35">
        <f>คะแนนสอบ!C6</f>
        <v>2375</v>
      </c>
      <c r="D7" s="36" t="str">
        <f>คะแนนสอบ!D6</f>
        <v>เด็กชายณัฐชนน  รอบรู้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  <c r="BB7" s="141"/>
      <c r="BC7" s="141"/>
    </row>
    <row r="8" spans="1:55" s="26" customFormat="1" ht="15.95" customHeight="1">
      <c r="A8" s="141"/>
      <c r="B8" s="27">
        <v>2</v>
      </c>
      <c r="C8" s="35">
        <f>คะแนนสอบ!C7</f>
        <v>2376</v>
      </c>
      <c r="D8" s="36" t="str">
        <f>คะแนนสอบ!D7</f>
        <v>เด็กชายฐิติภัทร  สุภะผล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  <c r="BB8" s="141"/>
      <c r="BC8" s="141"/>
    </row>
    <row r="9" spans="1:55" s="26" customFormat="1" ht="15.95" customHeight="1">
      <c r="A9" s="141"/>
      <c r="B9" s="27">
        <v>3</v>
      </c>
      <c r="C9" s="35">
        <f>คะแนนสอบ!C8</f>
        <v>2377</v>
      </c>
      <c r="D9" s="36" t="str">
        <f>คะแนนสอบ!D8</f>
        <v>เด็กชายเอกภพ  งานสลุง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  <c r="BB9" s="141"/>
      <c r="BC9" s="141"/>
    </row>
    <row r="10" spans="1:55" s="26" customFormat="1" ht="15.95" customHeight="1">
      <c r="A10" s="141"/>
      <c r="B10" s="27">
        <v>4</v>
      </c>
      <c r="C10" s="35">
        <f>คะแนนสอบ!C9</f>
        <v>2378</v>
      </c>
      <c r="D10" s="36" t="str">
        <f>คะแนนสอบ!D9</f>
        <v>เด็กชายธนกฤติ  อินวกูล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  <c r="BB10" s="141"/>
      <c r="BC10" s="141"/>
    </row>
    <row r="11" spans="1:55" s="26" customFormat="1" ht="15.95" customHeight="1">
      <c r="A11" s="141"/>
      <c r="B11" s="27">
        <v>5</v>
      </c>
      <c r="C11" s="35">
        <f>คะแนนสอบ!C10</f>
        <v>2379</v>
      </c>
      <c r="D11" s="36" t="str">
        <f>คะแนนสอบ!D10</f>
        <v>เด็กชายปภาวิน  มังคะลา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  <c r="BB11" s="141"/>
      <c r="BC11" s="141"/>
    </row>
    <row r="12" spans="1:55" s="26" customFormat="1" ht="15.95" customHeight="1">
      <c r="A12" s="141"/>
      <c r="B12" s="27">
        <v>6</v>
      </c>
      <c r="C12" s="35">
        <f>คะแนนสอบ!C11</f>
        <v>2380</v>
      </c>
      <c r="D12" s="36" t="str">
        <f>คะแนนสอบ!D11</f>
        <v>เด็กชายธนกฤต  แย้มพรม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  <c r="BB12" s="141"/>
      <c r="BC12" s="141"/>
    </row>
    <row r="13" spans="1:55" s="26" customFormat="1" ht="15.95" customHeight="1">
      <c r="A13" s="141"/>
      <c r="B13" s="27">
        <v>7</v>
      </c>
      <c r="C13" s="35">
        <f>คะแนนสอบ!C12</f>
        <v>2381</v>
      </c>
      <c r="D13" s="36" t="str">
        <f>คะแนนสอบ!D12</f>
        <v>เด็กชายอัศวิน  พูลพร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  <c r="BB13" s="141"/>
      <c r="BC13" s="141"/>
    </row>
    <row r="14" spans="1:55" s="26" customFormat="1" ht="15.95" customHeight="1">
      <c r="A14" s="141"/>
      <c r="B14" s="27">
        <v>8</v>
      </c>
      <c r="C14" s="35">
        <f>คะแนนสอบ!C13</f>
        <v>2382</v>
      </c>
      <c r="D14" s="36" t="str">
        <f>คะแนนสอบ!D13</f>
        <v>เด็กหญิงจารุพิชญา  ธัญญเจริญ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  <c r="BB14" s="141"/>
      <c r="BC14" s="141"/>
    </row>
    <row r="15" spans="1:55" s="26" customFormat="1" ht="15.95" customHeight="1">
      <c r="A15" s="141"/>
      <c r="B15" s="27">
        <v>9</v>
      </c>
      <c r="C15" s="35">
        <f>คะแนนสอบ!C14</f>
        <v>2383</v>
      </c>
      <c r="D15" s="36" t="str">
        <f>คะแนนสอบ!D14</f>
        <v>เด็กหญิงนันท์นภัส  เจียมพัว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  <c r="BB15" s="141"/>
      <c r="BC15" s="141"/>
    </row>
    <row r="16" spans="1:55" s="26" customFormat="1" ht="15.95" customHeight="1">
      <c r="A16" s="141"/>
      <c r="B16" s="27">
        <v>10</v>
      </c>
      <c r="C16" s="35">
        <f>คะแนนสอบ!C15</f>
        <v>2384</v>
      </c>
      <c r="D16" s="36" t="str">
        <f>คะแนนสอบ!D15</f>
        <v>เด็กหญิงปภาดา  แก่นมั่น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  <c r="BB16" s="141"/>
      <c r="BC16" s="141"/>
    </row>
    <row r="17" spans="1:55" s="26" customFormat="1" ht="15.95" customHeight="1">
      <c r="A17" s="141"/>
      <c r="B17" s="27">
        <v>11</v>
      </c>
      <c r="C17" s="35">
        <f>คะแนนสอบ!C16</f>
        <v>2385</v>
      </c>
      <c r="D17" s="36" t="str">
        <f>คะแนนสอบ!D16</f>
        <v>เด็กหญิงกชพร  กล้อยกลิ้ง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  <c r="BB17" s="141"/>
      <c r="BC17" s="141"/>
    </row>
    <row r="18" spans="1:55" s="26" customFormat="1" ht="15.95" customHeight="1">
      <c r="A18" s="141"/>
      <c r="B18" s="27">
        <v>12</v>
      </c>
      <c r="C18" s="35">
        <f>คะแนนสอบ!C17</f>
        <v>2386</v>
      </c>
      <c r="D18" s="36" t="str">
        <f>คะแนนสอบ!D17</f>
        <v>เด็กหญิงณัฏฐธิดา  วุฒิชัยรังสรรค์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  <c r="BB18" s="141"/>
      <c r="BC18" s="141"/>
    </row>
    <row r="19" spans="1:55" s="26" customFormat="1" ht="15.95" customHeight="1">
      <c r="A19" s="141"/>
      <c r="B19" s="27">
        <v>13</v>
      </c>
      <c r="C19" s="35">
        <f>คะแนนสอบ!C18</f>
        <v>2387</v>
      </c>
      <c r="D19" s="36" t="str">
        <f>คะแนนสอบ!D18</f>
        <v>เด็กหญิงกมลธิดา  แท่งทอง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  <c r="BB19" s="141"/>
      <c r="BC19" s="141"/>
    </row>
    <row r="20" spans="1:55" s="26" customFormat="1" ht="15.95" customHeight="1">
      <c r="A20" s="141"/>
      <c r="B20" s="27">
        <v>14</v>
      </c>
      <c r="C20" s="35">
        <f>คะแนนสอบ!C19</f>
        <v>2426</v>
      </c>
      <c r="D20" s="36" t="str">
        <f>คะแนนสอบ!D19</f>
        <v>เด็กชายธีรดล  กรานวงษ์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  <c r="BB20" s="141"/>
      <c r="BC20" s="141"/>
    </row>
    <row r="21" spans="1:55" s="26" customFormat="1" ht="15.95" customHeight="1">
      <c r="A21" s="141"/>
      <c r="B21" s="27">
        <v>15</v>
      </c>
      <c r="C21" s="35">
        <f>คะแนนสอบ!C20</f>
        <v>2427</v>
      </c>
      <c r="D21" s="36" t="str">
        <f>คะแนนสอบ!D20</f>
        <v>เด็กชายเอกรัตน์  ศุกประเสริฐ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  <c r="BB21" s="141"/>
      <c r="BC21" s="141"/>
    </row>
    <row r="22" spans="1:55" s="26" customFormat="1" ht="15.95" customHeight="1">
      <c r="A22" s="141"/>
      <c r="B22" s="27">
        <v>16</v>
      </c>
      <c r="C22" s="35">
        <f>คะแนนสอบ!C21</f>
        <v>2428</v>
      </c>
      <c r="D22" s="36" t="str">
        <f>คะแนนสอบ!D21</f>
        <v>เด็กชายจารุวัฒน์  จั่นหนู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  <c r="BB22" s="141"/>
      <c r="BC22" s="141"/>
    </row>
    <row r="23" spans="1:55" s="26" customFormat="1" ht="15.95" customHeight="1">
      <c r="A23" s="141"/>
      <c r="B23" s="27">
        <v>17</v>
      </c>
      <c r="C23" s="35">
        <f>คะแนนสอบ!C22</f>
        <v>2484</v>
      </c>
      <c r="D23" s="36" t="str">
        <f>คะแนนสอบ!D22</f>
        <v>เด็กหญิงกวิสรา  ยอดย้อย</v>
      </c>
      <c r="E23" s="31">
        <v>70</v>
      </c>
      <c r="F23" s="31">
        <v>70</v>
      </c>
      <c r="G23" s="31">
        <v>70</v>
      </c>
      <c r="H23" s="31">
        <v>70</v>
      </c>
      <c r="I23" s="31">
        <v>70</v>
      </c>
      <c r="J23" s="31">
        <v>70</v>
      </c>
      <c r="K23" s="31">
        <v>70</v>
      </c>
      <c r="L23" s="31">
        <v>70</v>
      </c>
      <c r="M23" s="31">
        <v>70</v>
      </c>
      <c r="N23" s="31">
        <v>70</v>
      </c>
      <c r="O23" s="31">
        <v>70</v>
      </c>
      <c r="P23" s="31">
        <v>70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  <c r="BB23" s="141"/>
      <c r="BC23" s="141"/>
    </row>
    <row r="24" spans="1:55" s="26" customFormat="1" ht="15.95" customHeight="1">
      <c r="A24" s="141"/>
      <c r="B24" s="27">
        <v>18</v>
      </c>
      <c r="C24" s="35">
        <f>คะแนนสอบ!C23</f>
        <v>2485</v>
      </c>
      <c r="D24" s="36" t="str">
        <f>คะแนนสอบ!D23</f>
        <v>เด็กชายกิตติคุณ  สิทธิกูล</v>
      </c>
      <c r="E24" s="31">
        <v>70</v>
      </c>
      <c r="F24" s="31">
        <v>70</v>
      </c>
      <c r="G24" s="31">
        <v>70</v>
      </c>
      <c r="H24" s="31">
        <v>70</v>
      </c>
      <c r="I24" s="31">
        <v>70</v>
      </c>
      <c r="J24" s="31">
        <v>70</v>
      </c>
      <c r="K24" s="31">
        <v>70</v>
      </c>
      <c r="L24" s="31">
        <v>70</v>
      </c>
      <c r="M24" s="31">
        <v>70</v>
      </c>
      <c r="N24" s="31">
        <v>70</v>
      </c>
      <c r="O24" s="31">
        <v>70</v>
      </c>
      <c r="P24" s="31">
        <v>70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  <c r="BB24" s="141"/>
      <c r="BC24" s="141"/>
    </row>
    <row r="25" spans="1:55" s="26" customFormat="1" ht="15.95" customHeight="1">
      <c r="A25" s="141"/>
      <c r="B25" s="27">
        <v>19</v>
      </c>
      <c r="C25" s="35">
        <f>คะแนนสอบ!C24</f>
        <v>2486</v>
      </c>
      <c r="D25" s="36" t="str">
        <f>คะแนนสอบ!D24</f>
        <v>เด็กชายปรัตถกร  พูลพิพัฒน์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  <c r="BB25" s="141"/>
      <c r="BC25" s="141"/>
    </row>
    <row r="26" spans="1:5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  <c r="BB26" s="141"/>
      <c r="BC26" s="141"/>
    </row>
    <row r="27" spans="1:5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  <c r="BB27" s="141"/>
      <c r="BC27" s="141"/>
    </row>
    <row r="28" spans="1:5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  <c r="BB28" s="141"/>
      <c r="BC28" s="141"/>
    </row>
    <row r="29" spans="1:5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  <c r="BB29" s="141"/>
      <c r="BC29" s="141"/>
    </row>
    <row r="30" spans="1:5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  <c r="BB30" s="141"/>
      <c r="BC30" s="141"/>
    </row>
    <row r="31" spans="1:5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  <c r="BB31" s="141"/>
      <c r="BC31" s="141"/>
    </row>
    <row r="32" spans="1:5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  <c r="BB32" s="141"/>
      <c r="BC32" s="141"/>
    </row>
    <row r="33" spans="1:5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  <c r="BB33" s="141"/>
      <c r="BC33" s="141"/>
    </row>
    <row r="34" spans="1:5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  <c r="BB34" s="141"/>
      <c r="BC34" s="141"/>
    </row>
    <row r="35" spans="1:5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  <c r="BB35" s="141"/>
      <c r="BC35" s="141"/>
    </row>
    <row r="36" spans="1:5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  <c r="BB36" s="141"/>
      <c r="BC36" s="141"/>
    </row>
    <row r="37" spans="1:5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  <c r="BB37" s="141"/>
      <c r="BC37" s="141"/>
    </row>
    <row r="38" spans="1:5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  <c r="BB38" s="141"/>
      <c r="BC38" s="141"/>
    </row>
    <row r="39" spans="1:5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  <c r="BB39" s="141"/>
      <c r="BC39" s="141"/>
    </row>
    <row r="40" spans="1:5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  <c r="BB40" s="141"/>
      <c r="BC40" s="141"/>
    </row>
    <row r="41" spans="1:5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  <c r="BB41" s="141"/>
      <c r="BC41" s="141"/>
    </row>
    <row r="42" spans="1:5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  <c r="BB42" s="141"/>
      <c r="BC42" s="141"/>
    </row>
    <row r="43" spans="1:5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  <c r="BB43" s="141"/>
      <c r="BC43" s="141"/>
    </row>
    <row r="44" spans="1:5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  <c r="BB44" s="141"/>
      <c r="BC44" s="141"/>
    </row>
    <row r="45" spans="1:5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  <c r="BB45" s="141"/>
      <c r="BC45" s="141"/>
    </row>
    <row r="46" spans="1:5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  <c r="BB46" s="141"/>
      <c r="BC46" s="141"/>
    </row>
    <row r="47" spans="1:5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  <c r="BB47" s="141"/>
      <c r="BC47" s="141"/>
    </row>
    <row r="48" spans="1:5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  <c r="BB48" s="141"/>
      <c r="BC48" s="141"/>
    </row>
    <row r="49" spans="1:5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  <c r="BB49" s="141"/>
      <c r="BC49" s="141"/>
    </row>
    <row r="50" spans="1:5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  <c r="BB50" s="141"/>
      <c r="BC50" s="141"/>
    </row>
    <row r="51" spans="1:5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  <c r="BB51" s="141"/>
      <c r="BC51" s="141"/>
    </row>
    <row r="52" spans="1:5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  <c r="BB52" s="141"/>
      <c r="BC52" s="141"/>
    </row>
    <row r="53" spans="1:5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  <c r="BB53" s="141"/>
      <c r="BC53" s="141"/>
    </row>
    <row r="54" spans="1:5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  <c r="BB54" s="141"/>
      <c r="BC54" s="141"/>
    </row>
    <row r="55" spans="1:5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  <c r="BB55" s="141"/>
      <c r="BC55" s="141"/>
    </row>
    <row r="56" spans="1:5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25"/>
      <c r="AY56" s="141"/>
      <c r="AZ56" s="141"/>
      <c r="BA56" s="141"/>
      <c r="BB56" s="141"/>
      <c r="BC56" s="141"/>
    </row>
    <row r="57" spans="1:5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  <c r="BB57" s="140"/>
      <c r="BC57" s="140"/>
    </row>
    <row r="58" spans="1:5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0"/>
      <c r="AZ58" s="140"/>
      <c r="BA58" s="140"/>
      <c r="BB58" s="140"/>
      <c r="BC58" s="140"/>
    </row>
    <row r="59" spans="1:5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0"/>
      <c r="AY59" s="140"/>
      <c r="AZ59" s="140"/>
      <c r="BA59" s="140"/>
      <c r="BB59" s="140"/>
      <c r="BC59" s="140"/>
    </row>
    <row r="60" spans="1:5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0"/>
      <c r="AY60" s="140"/>
      <c r="AZ60" s="140"/>
      <c r="BA60" s="140"/>
      <c r="BB60" s="140"/>
      <c r="BC60" s="140"/>
    </row>
    <row r="61" spans="1:5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</row>
    <row r="62" spans="1:5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</row>
    <row r="63" spans="1:5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</row>
    <row r="64" spans="1:5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</row>
    <row r="65" spans="1:5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</row>
    <row r="66" spans="1:5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</row>
  </sheetData>
  <sheetProtection password="CCE8" sheet="1" objects="1" scenarios="1" selectLockedCells="1"/>
  <mergeCells count="19"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  <mergeCell ref="B2:B3"/>
    <mergeCell ref="B4:B6"/>
    <mergeCell ref="C4:C6"/>
    <mergeCell ref="E4:G4"/>
    <mergeCell ref="H4:J4"/>
    <mergeCell ref="D4:D5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'03'!$C42</f>
        <v/>
      </c>
      <c r="F6" s="613" t="str">
        <f>"เลขประจำตัว     "&amp;'ข้อมูลนักเรียน  '!B42</f>
        <v xml:space="preserve">เลขประจำตัว     </v>
      </c>
      <c r="G6" s="613"/>
      <c r="H6" s="58" t="s">
        <v>2</v>
      </c>
      <c r="I6" s="76">
        <f>'03'!$A42</f>
        <v>38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IF('ร,มส'!E44="","",'ร,มส'!E44)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'03'!$E42</f>
        <v/>
      </c>
      <c r="I9" s="87" t="str">
        <f t="shared" si="0"/>
        <v/>
      </c>
      <c r="J9" s="88"/>
      <c r="M9" s="43" t="str">
        <f>IF('ร,มส'!F44="","",'ร,มส'!F44)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'03'!$F42</f>
        <v/>
      </c>
      <c r="I10" s="87" t="str">
        <f t="shared" si="0"/>
        <v/>
      </c>
      <c r="J10" s="88"/>
      <c r="M10" s="43" t="str">
        <f>IF('ร,มส'!G44="","",'ร,มส'!G44)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'03'!$G42</f>
        <v/>
      </c>
      <c r="I11" s="87" t="str">
        <f t="shared" si="0"/>
        <v/>
      </c>
      <c r="J11" s="88"/>
      <c r="M11" s="43" t="str">
        <f>IF('ร,มส'!H44="","",'ร,มส'!H44)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'03'!$H42</f>
        <v/>
      </c>
      <c r="I12" s="87" t="str">
        <f t="shared" si="0"/>
        <v/>
      </c>
      <c r="J12" s="88"/>
      <c r="M12" s="43" t="str">
        <f>IF('ร,มส'!I44="","",'ร,มส'!I44)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'03'!$I42</f>
        <v/>
      </c>
      <c r="I13" s="87" t="str">
        <f t="shared" si="0"/>
        <v/>
      </c>
      <c r="J13" s="88"/>
      <c r="M13" s="43" t="str">
        <f>IF('ร,มส'!J44="","",'ร,มส'!J44)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'03'!$J42</f>
        <v/>
      </c>
      <c r="I14" s="87" t="str">
        <f t="shared" si="0"/>
        <v/>
      </c>
      <c r="J14" s="88"/>
      <c r="M14" s="43" t="str">
        <f>IF('ร,มส'!K44="","",'ร,มส'!K44)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'03'!$K42</f>
        <v/>
      </c>
      <c r="I15" s="87" t="str">
        <f t="shared" si="0"/>
        <v/>
      </c>
      <c r="J15" s="88"/>
      <c r="M15" s="43" t="str">
        <f>IF('ร,มส'!L44="","",'ร,มส'!L44)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'03'!$L42</f>
        <v/>
      </c>
      <c r="I16" s="87" t="str">
        <f t="shared" si="0"/>
        <v/>
      </c>
      <c r="J16" s="88"/>
      <c r="M16" s="43" t="str">
        <f>IF('ร,มส'!M44="","",'ร,มส'!M44)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'03'!$M42</f>
        <v/>
      </c>
      <c r="I17" s="87" t="str">
        <f t="shared" si="0"/>
        <v/>
      </c>
      <c r="J17" s="88"/>
      <c r="M17" s="43" t="str">
        <f>IF('ร,มส'!N44="","",'ร,มส'!N44)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'03'!$N42</f>
        <v/>
      </c>
      <c r="I18" s="87" t="str">
        <f t="shared" si="0"/>
        <v/>
      </c>
      <c r="J18" s="88"/>
      <c r="M18" s="43" t="str">
        <f>IF('ร,มส'!O44="","",'ร,มส'!O44)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'03'!$O42</f>
        <v/>
      </c>
      <c r="I19" s="87" t="str">
        <f t="shared" si="0"/>
        <v/>
      </c>
      <c r="J19" s="88"/>
      <c r="M19" s="43" t="str">
        <f>IF('ร,มส'!P44="","",'ร,มส'!P44)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'03'!$P42</f>
        <v/>
      </c>
      <c r="I20" s="87" t="str">
        <f t="shared" si="0"/>
        <v/>
      </c>
      <c r="J20" s="88"/>
      <c r="M20" s="43" t="str">
        <f>IF('ร,มส'!Q44="","",'ร,มส'!Q44)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'03'!$Q42</f>
        <v/>
      </c>
      <c r="I21" s="87" t="str">
        <f t="shared" si="0"/>
        <v/>
      </c>
      <c r="J21" s="88"/>
      <c r="M21" s="43" t="str">
        <f>IF('ร,มส'!R44="","",'ร,มส'!R44)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'03'!$R42</f>
        <v/>
      </c>
      <c r="I22" s="87" t="str">
        <f t="shared" si="0"/>
        <v/>
      </c>
      <c r="J22" s="88"/>
      <c r="M22" s="43" t="str">
        <f>IF('ร,มส'!S44="","",'ร,มส'!S44)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IF(เกณฑ์!E16="คะแนนร้อยละ",'03'!$U42,'02'!$AM42)</f>
        <v/>
      </c>
      <c r="F26" s="615"/>
      <c r="G26" s="356" t="s">
        <v>355</v>
      </c>
      <c r="H26" s="357"/>
      <c r="I26" s="358"/>
      <c r="J26" s="51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ข้อมูลกิจกรรม!$D$42</f>
        <v/>
      </c>
      <c r="F27" s="615"/>
      <c r="G27" s="356" t="s">
        <v>356</v>
      </c>
      <c r="H27" s="357"/>
      <c r="I27" s="358"/>
      <c r="J27" s="51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ข้อมูลกิจกรรม!$E$42</f>
        <v/>
      </c>
      <c r="F28" s="615"/>
      <c r="G28" s="356" t="s">
        <v>357</v>
      </c>
      <c r="H28" s="357"/>
      <c r="I28" s="358"/>
      <c r="J28" s="51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7"/>
      <c r="C29" s="608"/>
      <c r="D29" s="82" t="str">
        <f>ข้อมูลกิจกรรม!$V$42</f>
        <v/>
      </c>
      <c r="E29" s="86" t="str">
        <f>ข้อมูลกิจกรรม!$F$42</f>
        <v/>
      </c>
      <c r="F29" s="616"/>
      <c r="G29" s="359" t="s">
        <v>358</v>
      </c>
      <c r="H29" s="360"/>
      <c r="I29" s="361"/>
      <c r="J29" s="51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กิจกรรมพัฒนาผู้เรียน!J43</f>
        <v>0</v>
      </c>
      <c r="E30" s="86">
        <f>กิจกรรมพัฒนาผู้เรียน!H43</f>
        <v>0</v>
      </c>
      <c r="F30" s="426" t="s">
        <v>425</v>
      </c>
      <c r="G30" s="427"/>
      <c r="H30" s="427"/>
      <c r="I30" s="428"/>
      <c r="J30" s="86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'03'!$C43</f>
        <v/>
      </c>
      <c r="F6" s="613" t="str">
        <f>"เลขประจำตัว     "&amp;'ข้อมูลนักเรียน  '!B43</f>
        <v xml:space="preserve">เลขประจำตัว     </v>
      </c>
      <c r="G6" s="613"/>
      <c r="H6" s="58" t="s">
        <v>2</v>
      </c>
      <c r="I6" s="76">
        <f>'03'!$A43</f>
        <v>39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IF('ร,มส'!E45="","",'ร,มส'!E45)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'03'!$E43</f>
        <v/>
      </c>
      <c r="I9" s="87" t="str">
        <f t="shared" si="0"/>
        <v/>
      </c>
      <c r="J9" s="88"/>
      <c r="M9" s="43" t="str">
        <f>IF('ร,มส'!F45="","",'ร,มส'!F45)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'03'!$F43</f>
        <v/>
      </c>
      <c r="I10" s="87" t="str">
        <f t="shared" si="0"/>
        <v/>
      </c>
      <c r="J10" s="88"/>
      <c r="M10" s="43" t="str">
        <f>IF('ร,มส'!G45="","",'ร,มส'!G45)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'03'!$G43</f>
        <v/>
      </c>
      <c r="I11" s="87" t="str">
        <f t="shared" si="0"/>
        <v/>
      </c>
      <c r="J11" s="88"/>
      <c r="M11" s="43" t="str">
        <f>IF('ร,มส'!H45="","",'ร,มส'!H45)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'03'!$H43</f>
        <v/>
      </c>
      <c r="I12" s="87" t="str">
        <f t="shared" si="0"/>
        <v/>
      </c>
      <c r="J12" s="88"/>
      <c r="M12" s="43" t="str">
        <f>IF('ร,มส'!I45="","",'ร,มส'!I45)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'03'!$I43</f>
        <v/>
      </c>
      <c r="I13" s="87" t="str">
        <f t="shared" si="0"/>
        <v/>
      </c>
      <c r="J13" s="88"/>
      <c r="M13" s="43" t="str">
        <f>IF('ร,มส'!J45="","",'ร,มส'!J45)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'03'!$J43</f>
        <v/>
      </c>
      <c r="I14" s="87" t="str">
        <f t="shared" si="0"/>
        <v/>
      </c>
      <c r="J14" s="88"/>
      <c r="M14" s="43" t="str">
        <f>IF('ร,มส'!K45="","",'ร,มส'!K45)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'03'!$K43</f>
        <v/>
      </c>
      <c r="I15" s="87" t="str">
        <f t="shared" si="0"/>
        <v/>
      </c>
      <c r="J15" s="88"/>
      <c r="M15" s="43" t="str">
        <f>IF('ร,มส'!L45="","",'ร,มส'!L45)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'03'!$L43</f>
        <v/>
      </c>
      <c r="I16" s="87" t="str">
        <f t="shared" si="0"/>
        <v/>
      </c>
      <c r="J16" s="88"/>
      <c r="M16" s="43" t="str">
        <f>IF('ร,มส'!M45="","",'ร,มส'!M45)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'03'!$M43</f>
        <v/>
      </c>
      <c r="I17" s="87" t="str">
        <f t="shared" si="0"/>
        <v/>
      </c>
      <c r="J17" s="88"/>
      <c r="M17" s="43" t="str">
        <f>IF('ร,มส'!N45="","",'ร,มส'!N45)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'03'!$N43</f>
        <v/>
      </c>
      <c r="I18" s="87" t="str">
        <f t="shared" si="0"/>
        <v/>
      </c>
      <c r="J18" s="88"/>
      <c r="M18" s="43" t="str">
        <f>IF('ร,มส'!O45="","",'ร,มส'!O45)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'03'!$O43</f>
        <v/>
      </c>
      <c r="I19" s="87" t="str">
        <f t="shared" si="0"/>
        <v/>
      </c>
      <c r="J19" s="88"/>
      <c r="M19" s="43" t="str">
        <f>IF('ร,มส'!P45="","",'ร,มส'!P45)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'03'!$P43</f>
        <v/>
      </c>
      <c r="I20" s="87" t="str">
        <f t="shared" si="0"/>
        <v/>
      </c>
      <c r="J20" s="88"/>
      <c r="M20" s="43" t="str">
        <f>IF('ร,มส'!Q45="","",'ร,มส'!Q45)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'03'!$Q43</f>
        <v/>
      </c>
      <c r="I21" s="87" t="str">
        <f t="shared" si="0"/>
        <v/>
      </c>
      <c r="J21" s="88"/>
      <c r="M21" s="43" t="str">
        <f>IF('ร,มส'!R45="","",'ร,มส'!R45)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'03'!$R43</f>
        <v/>
      </c>
      <c r="I22" s="87" t="str">
        <f t="shared" si="0"/>
        <v/>
      </c>
      <c r="J22" s="88"/>
      <c r="M22" s="43" t="str">
        <f>IF('ร,มส'!S45="","",'ร,มส'!S45)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IF(เกณฑ์!E16="คะแนนร้อยละ",'03'!$U43,'02'!$AM43)</f>
        <v/>
      </c>
      <c r="F26" s="615"/>
      <c r="G26" s="356" t="s">
        <v>355</v>
      </c>
      <c r="H26" s="357"/>
      <c r="I26" s="358"/>
      <c r="J26" s="51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ข้อมูลกิจกรรม!$D$43</f>
        <v/>
      </c>
      <c r="F27" s="615"/>
      <c r="G27" s="356" t="s">
        <v>356</v>
      </c>
      <c r="H27" s="357"/>
      <c r="I27" s="358"/>
      <c r="J27" s="51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ข้อมูลกิจกรรม!$E$43</f>
        <v/>
      </c>
      <c r="F28" s="615"/>
      <c r="G28" s="356" t="s">
        <v>357</v>
      </c>
      <c r="H28" s="357"/>
      <c r="I28" s="358"/>
      <c r="J28" s="51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7"/>
      <c r="C29" s="608"/>
      <c r="D29" s="82" t="str">
        <f>ข้อมูลกิจกรรม!$V$43</f>
        <v/>
      </c>
      <c r="E29" s="86" t="str">
        <f>ข้อมูลกิจกรรม!$F$43</f>
        <v/>
      </c>
      <c r="F29" s="616"/>
      <c r="G29" s="359" t="s">
        <v>358</v>
      </c>
      <c r="H29" s="360"/>
      <c r="I29" s="361"/>
      <c r="J29" s="51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กิจกรรมพัฒนาผู้เรียน!J44</f>
        <v>0</v>
      </c>
      <c r="E30" s="86">
        <f>กิจกรรมพัฒนาผู้เรียน!H44</f>
        <v>0</v>
      </c>
      <c r="F30" s="426" t="s">
        <v>425</v>
      </c>
      <c r="G30" s="427"/>
      <c r="H30" s="427"/>
      <c r="I30" s="428"/>
      <c r="J30" s="86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'03'!$C44</f>
        <v/>
      </c>
      <c r="F6" s="613" t="str">
        <f>"เลขประจำตัว     "&amp;'ข้อมูลนักเรียน  '!B44</f>
        <v xml:space="preserve">เลขประจำตัว     </v>
      </c>
      <c r="G6" s="613"/>
      <c r="H6" s="58" t="s">
        <v>2</v>
      </c>
      <c r="I6" s="76">
        <f>'03'!$A44</f>
        <v>40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IF('ร,มส'!E46="","",'ร,มส'!E46)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'03'!$E44</f>
        <v/>
      </c>
      <c r="I9" s="87" t="str">
        <f t="shared" si="0"/>
        <v/>
      </c>
      <c r="J9" s="88"/>
      <c r="M9" s="43" t="str">
        <f>IF('ร,มส'!F46="","",'ร,มส'!F46)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'03'!$F44</f>
        <v/>
      </c>
      <c r="I10" s="87" t="str">
        <f t="shared" si="0"/>
        <v/>
      </c>
      <c r="J10" s="88"/>
      <c r="M10" s="43" t="str">
        <f>IF('ร,มส'!G46="","",'ร,มส'!G46)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'03'!$G44</f>
        <v/>
      </c>
      <c r="I11" s="87" t="str">
        <f t="shared" si="0"/>
        <v/>
      </c>
      <c r="J11" s="88"/>
      <c r="M11" s="43" t="str">
        <f>IF('ร,มส'!H46="","",'ร,มส'!H46)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'03'!$H44</f>
        <v/>
      </c>
      <c r="I12" s="87" t="str">
        <f t="shared" si="0"/>
        <v/>
      </c>
      <c r="J12" s="88"/>
      <c r="M12" s="43" t="str">
        <f>IF('ร,มส'!I46="","",'ร,มส'!I46)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'03'!$I44</f>
        <v/>
      </c>
      <c r="I13" s="87" t="str">
        <f t="shared" si="0"/>
        <v/>
      </c>
      <c r="J13" s="88"/>
      <c r="M13" s="43" t="str">
        <f>IF('ร,มส'!J46="","",'ร,มส'!J46)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'03'!$J44</f>
        <v/>
      </c>
      <c r="I14" s="87" t="str">
        <f t="shared" si="0"/>
        <v/>
      </c>
      <c r="J14" s="88"/>
      <c r="M14" s="43" t="str">
        <f>IF('ร,มส'!K46="","",'ร,มส'!K46)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'03'!$K44</f>
        <v/>
      </c>
      <c r="I15" s="87" t="str">
        <f t="shared" si="0"/>
        <v/>
      </c>
      <c r="J15" s="88"/>
      <c r="M15" s="43" t="str">
        <f>IF('ร,มส'!L46="","",'ร,มส'!L46)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'03'!$L44</f>
        <v/>
      </c>
      <c r="I16" s="87" t="str">
        <f t="shared" si="0"/>
        <v/>
      </c>
      <c r="J16" s="88"/>
      <c r="M16" s="43" t="str">
        <f>IF('ร,มส'!M46="","",'ร,มส'!M46)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'03'!$M44</f>
        <v/>
      </c>
      <c r="I17" s="87" t="str">
        <f t="shared" si="0"/>
        <v/>
      </c>
      <c r="J17" s="88"/>
      <c r="M17" s="43" t="str">
        <f>IF('ร,มส'!N46="","",'ร,มส'!N46)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'03'!$N44</f>
        <v/>
      </c>
      <c r="I18" s="87" t="str">
        <f t="shared" si="0"/>
        <v/>
      </c>
      <c r="J18" s="88"/>
      <c r="M18" s="43" t="str">
        <f>IF('ร,มส'!O46="","",'ร,มส'!O46)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'03'!$O44</f>
        <v/>
      </c>
      <c r="I19" s="87" t="str">
        <f t="shared" si="0"/>
        <v/>
      </c>
      <c r="J19" s="88"/>
      <c r="M19" s="43" t="str">
        <f>IF('ร,มส'!P46="","",'ร,มส'!P46)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'03'!$P44</f>
        <v/>
      </c>
      <c r="I20" s="87" t="str">
        <f t="shared" si="0"/>
        <v/>
      </c>
      <c r="J20" s="88"/>
      <c r="M20" s="43" t="str">
        <f>IF('ร,มส'!Q46="","",'ร,มส'!Q46)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'03'!$Q44</f>
        <v/>
      </c>
      <c r="I21" s="87" t="str">
        <f t="shared" si="0"/>
        <v/>
      </c>
      <c r="J21" s="88"/>
      <c r="M21" s="43" t="str">
        <f>IF('ร,มส'!R46="","",'ร,มส'!R46)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'03'!$R44</f>
        <v/>
      </c>
      <c r="I22" s="87" t="str">
        <f t="shared" si="0"/>
        <v/>
      </c>
      <c r="J22" s="88"/>
      <c r="M22" s="43" t="str">
        <f>IF('ร,มส'!S46="","",'ร,มส'!S46)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IF(เกณฑ์!E16="คะแนนร้อยละ",'03'!$U44,'02'!$AM44)</f>
        <v/>
      </c>
      <c r="F26" s="615"/>
      <c r="G26" s="356" t="s">
        <v>355</v>
      </c>
      <c r="H26" s="357"/>
      <c r="I26" s="358"/>
      <c r="J26" s="51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ข้อมูลกิจกรรม!$D$44</f>
        <v/>
      </c>
      <c r="F27" s="615"/>
      <c r="G27" s="356" t="s">
        <v>356</v>
      </c>
      <c r="H27" s="357"/>
      <c r="I27" s="358"/>
      <c r="J27" s="51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ข้อมูลกิจกรรม!$E$44</f>
        <v/>
      </c>
      <c r="F28" s="615"/>
      <c r="G28" s="356" t="s">
        <v>357</v>
      </c>
      <c r="H28" s="357"/>
      <c r="I28" s="358"/>
      <c r="J28" s="51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7"/>
      <c r="C29" s="608"/>
      <c r="D29" s="82" t="str">
        <f>ข้อมูลกิจกรรม!$V$44</f>
        <v/>
      </c>
      <c r="E29" s="86" t="str">
        <f>ข้อมูลกิจกรรม!$F$44</f>
        <v/>
      </c>
      <c r="F29" s="616"/>
      <c r="G29" s="359" t="s">
        <v>358</v>
      </c>
      <c r="H29" s="360"/>
      <c r="I29" s="361"/>
      <c r="J29" s="51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กิจกรรมพัฒนาผู้เรียน!J45</f>
        <v>0</v>
      </c>
      <c r="E30" s="86">
        <f>กิจกรรมพัฒนาผู้เรียน!H45</f>
        <v>0</v>
      </c>
      <c r="F30" s="426" t="s">
        <v>425</v>
      </c>
      <c r="G30" s="427"/>
      <c r="H30" s="427"/>
      <c r="I30" s="428"/>
      <c r="J30" s="86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'03'!$C45</f>
        <v/>
      </c>
      <c r="F6" s="613" t="str">
        <f>"เลขประจำตัว     "&amp;'ข้อมูลนักเรียน  '!B45</f>
        <v xml:space="preserve">เลขประจำตัว     </v>
      </c>
      <c r="G6" s="613"/>
      <c r="H6" s="58" t="s">
        <v>2</v>
      </c>
      <c r="I6" s="76">
        <f>'03'!$A45</f>
        <v>41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IF('ร,มส'!E47="","",'ร,มส'!E47)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'03'!$E45</f>
        <v/>
      </c>
      <c r="I9" s="87" t="str">
        <f t="shared" si="0"/>
        <v/>
      </c>
      <c r="J9" s="88"/>
      <c r="M9" s="43" t="str">
        <f>IF('ร,มส'!F47="","",'ร,มส'!F47)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'03'!$F45</f>
        <v/>
      </c>
      <c r="I10" s="87" t="str">
        <f t="shared" si="0"/>
        <v/>
      </c>
      <c r="J10" s="88"/>
      <c r="M10" s="43" t="str">
        <f>IF('ร,มส'!G47="","",'ร,มส'!G47)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'03'!$G45</f>
        <v/>
      </c>
      <c r="I11" s="87" t="str">
        <f t="shared" si="0"/>
        <v/>
      </c>
      <c r="J11" s="88"/>
      <c r="M11" s="43" t="str">
        <f>IF('ร,มส'!H47="","",'ร,มส'!H47)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'03'!$H45</f>
        <v/>
      </c>
      <c r="I12" s="87" t="str">
        <f t="shared" si="0"/>
        <v/>
      </c>
      <c r="J12" s="88"/>
      <c r="M12" s="43" t="str">
        <f>IF('ร,มส'!I47="","",'ร,มส'!I47)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'03'!$I45</f>
        <v/>
      </c>
      <c r="I13" s="87" t="str">
        <f t="shared" si="0"/>
        <v/>
      </c>
      <c r="J13" s="88"/>
      <c r="M13" s="43" t="str">
        <f>IF('ร,มส'!J47="","",'ร,มส'!J47)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'03'!$J45</f>
        <v/>
      </c>
      <c r="I14" s="87" t="str">
        <f t="shared" si="0"/>
        <v/>
      </c>
      <c r="J14" s="88"/>
      <c r="M14" s="43" t="str">
        <f>IF('ร,มส'!K47="","",'ร,มส'!K47)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'03'!$K45</f>
        <v/>
      </c>
      <c r="I15" s="87" t="str">
        <f t="shared" si="0"/>
        <v/>
      </c>
      <c r="J15" s="88"/>
      <c r="M15" s="43" t="str">
        <f>IF('ร,มส'!L47="","",'ร,มส'!L47)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'03'!$L45</f>
        <v/>
      </c>
      <c r="I16" s="87" t="str">
        <f t="shared" si="0"/>
        <v/>
      </c>
      <c r="J16" s="88"/>
      <c r="M16" s="43" t="str">
        <f>IF('ร,มส'!M47="","",'ร,มส'!M47)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'03'!$M45</f>
        <v/>
      </c>
      <c r="I17" s="87" t="str">
        <f t="shared" si="0"/>
        <v/>
      </c>
      <c r="J17" s="88"/>
      <c r="M17" s="43" t="str">
        <f>IF('ร,มส'!N47="","",'ร,มส'!N47)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'03'!$N45</f>
        <v/>
      </c>
      <c r="I18" s="87" t="str">
        <f t="shared" si="0"/>
        <v/>
      </c>
      <c r="J18" s="88"/>
      <c r="M18" s="43" t="str">
        <f>IF('ร,มส'!O47="","",'ร,มส'!O47)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'03'!$O45</f>
        <v/>
      </c>
      <c r="I19" s="87" t="str">
        <f t="shared" si="0"/>
        <v/>
      </c>
      <c r="J19" s="88"/>
      <c r="M19" s="43" t="str">
        <f>IF('ร,มส'!P47="","",'ร,มส'!P47)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'03'!$P45</f>
        <v/>
      </c>
      <c r="I20" s="87" t="str">
        <f t="shared" si="0"/>
        <v/>
      </c>
      <c r="J20" s="88"/>
      <c r="M20" s="43" t="str">
        <f>IF('ร,มส'!Q47="","",'ร,มส'!Q47)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'03'!$Q45</f>
        <v/>
      </c>
      <c r="I21" s="87" t="str">
        <f t="shared" si="0"/>
        <v/>
      </c>
      <c r="J21" s="88"/>
      <c r="M21" s="43" t="str">
        <f>IF('ร,มส'!R47="","",'ร,มส'!R47)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'03'!$R45</f>
        <v/>
      </c>
      <c r="I22" s="87" t="str">
        <f t="shared" si="0"/>
        <v/>
      </c>
      <c r="J22" s="88"/>
      <c r="M22" s="43" t="str">
        <f>IF('ร,มส'!S47="","",'ร,มส'!S47)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'02'!$S$45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IF(เกณฑ์!E16="คะแนนร้อยละ",'03'!$U45,'02'!$AM45)</f>
        <v/>
      </c>
      <c r="F26" s="615"/>
      <c r="G26" s="356" t="s">
        <v>355</v>
      </c>
      <c r="H26" s="357"/>
      <c r="I26" s="358"/>
      <c r="J26" s="51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ข้อมูลกิจกรรม!$D$45</f>
        <v/>
      </c>
      <c r="F27" s="615"/>
      <c r="G27" s="356" t="s">
        <v>356</v>
      </c>
      <c r="H27" s="357"/>
      <c r="I27" s="358"/>
      <c r="J27" s="51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ข้อมูลกิจกรรม!$E$45</f>
        <v/>
      </c>
      <c r="F28" s="615"/>
      <c r="G28" s="356" t="s">
        <v>357</v>
      </c>
      <c r="H28" s="357"/>
      <c r="I28" s="358"/>
      <c r="J28" s="51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7"/>
      <c r="C29" s="608"/>
      <c r="D29" s="82" t="str">
        <f>ข้อมูลกิจกรรม!$V$45</f>
        <v/>
      </c>
      <c r="E29" s="86" t="str">
        <f>ข้อมูลกิจกรรม!$F$45</f>
        <v/>
      </c>
      <c r="F29" s="616"/>
      <c r="G29" s="359" t="s">
        <v>358</v>
      </c>
      <c r="H29" s="360"/>
      <c r="I29" s="361"/>
      <c r="J29" s="51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กิจกรรมพัฒนาผู้เรียน!J46</f>
        <v>0</v>
      </c>
      <c r="E30" s="86">
        <f>กิจกรรมพัฒนาผู้เรียน!H46</f>
        <v>0</v>
      </c>
      <c r="F30" s="426" t="s">
        <v>425</v>
      </c>
      <c r="G30" s="427"/>
      <c r="H30" s="427"/>
      <c r="I30" s="428"/>
      <c r="J30" s="86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'03'!$C46</f>
        <v/>
      </c>
      <c r="F6" s="613" t="str">
        <f>"เลขประจำตัว     "&amp;'ข้อมูลนักเรียน  '!B46</f>
        <v xml:space="preserve">เลขประจำตัว     </v>
      </c>
      <c r="G6" s="613"/>
      <c r="H6" s="58" t="s">
        <v>2</v>
      </c>
      <c r="I6" s="76">
        <f>'03'!$A46</f>
        <v>42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IF('ร,มส'!E48="","",'ร,มส'!E48)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'03'!$E46</f>
        <v/>
      </c>
      <c r="I9" s="87" t="str">
        <f t="shared" si="0"/>
        <v/>
      </c>
      <c r="J9" s="88"/>
      <c r="M9" s="43" t="str">
        <f>IF('ร,มส'!F48="","",'ร,มส'!F48)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'03'!$F46</f>
        <v/>
      </c>
      <c r="I10" s="87" t="str">
        <f t="shared" si="0"/>
        <v/>
      </c>
      <c r="J10" s="88"/>
      <c r="M10" s="43" t="str">
        <f>IF('ร,มส'!G48="","",'ร,มส'!G48)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'03'!$G46</f>
        <v/>
      </c>
      <c r="I11" s="87" t="str">
        <f t="shared" si="0"/>
        <v/>
      </c>
      <c r="J11" s="88"/>
      <c r="M11" s="43" t="str">
        <f>IF('ร,มส'!H48="","",'ร,มส'!H48)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'03'!$H46</f>
        <v/>
      </c>
      <c r="I12" s="87" t="str">
        <f t="shared" si="0"/>
        <v/>
      </c>
      <c r="J12" s="88"/>
      <c r="M12" s="43" t="str">
        <f>IF('ร,มส'!I48="","",'ร,มส'!I48)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'03'!$I46</f>
        <v/>
      </c>
      <c r="I13" s="87" t="str">
        <f t="shared" si="0"/>
        <v/>
      </c>
      <c r="J13" s="88"/>
      <c r="M13" s="43" t="str">
        <f>IF('ร,มส'!J48="","",'ร,มส'!J48)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'03'!$J46</f>
        <v/>
      </c>
      <c r="I14" s="87" t="str">
        <f t="shared" si="0"/>
        <v/>
      </c>
      <c r="J14" s="88"/>
      <c r="M14" s="43" t="str">
        <f>IF('ร,มส'!K48="","",'ร,มส'!K48)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'03'!$K46</f>
        <v/>
      </c>
      <c r="I15" s="87" t="str">
        <f t="shared" si="0"/>
        <v/>
      </c>
      <c r="J15" s="88"/>
      <c r="M15" s="43" t="str">
        <f>IF('ร,มส'!L48="","",'ร,มส'!L48)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'03'!$L46</f>
        <v/>
      </c>
      <c r="I16" s="87" t="str">
        <f t="shared" si="0"/>
        <v/>
      </c>
      <c r="J16" s="88"/>
      <c r="M16" s="43" t="str">
        <f>IF('ร,มส'!M48="","",'ร,มส'!M48)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'03'!$M46</f>
        <v/>
      </c>
      <c r="I17" s="87" t="str">
        <f t="shared" si="0"/>
        <v/>
      </c>
      <c r="J17" s="88"/>
      <c r="M17" s="43" t="str">
        <f>IF('ร,มส'!N48="","",'ร,มส'!N48)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'03'!$N46</f>
        <v/>
      </c>
      <c r="I18" s="87" t="str">
        <f t="shared" si="0"/>
        <v/>
      </c>
      <c r="J18" s="88"/>
      <c r="M18" s="43" t="str">
        <f>IF('ร,มส'!O48="","",'ร,มส'!O48)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'03'!$O46</f>
        <v/>
      </c>
      <c r="I19" s="87" t="str">
        <f t="shared" si="0"/>
        <v/>
      </c>
      <c r="J19" s="88"/>
      <c r="M19" s="43" t="str">
        <f>IF('ร,มส'!P48="","",'ร,มส'!P48)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'03'!$P46</f>
        <v/>
      </c>
      <c r="I20" s="87" t="str">
        <f t="shared" si="0"/>
        <v/>
      </c>
      <c r="J20" s="88"/>
      <c r="M20" s="43" t="str">
        <f>IF('ร,มส'!Q48="","",'ร,มส'!Q48)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'03'!$Q46</f>
        <v/>
      </c>
      <c r="I21" s="87" t="str">
        <f t="shared" si="0"/>
        <v/>
      </c>
      <c r="J21" s="88"/>
      <c r="M21" s="43" t="str">
        <f>IF('ร,มส'!R48="","",'ร,มส'!R48)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'03'!$R46</f>
        <v/>
      </c>
      <c r="I22" s="87" t="str">
        <f t="shared" si="0"/>
        <v/>
      </c>
      <c r="J22" s="88"/>
      <c r="M22" s="43" t="str">
        <f>IF('ร,มส'!S48="","",'ร,มส'!S48)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'02'!$S$46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IF(เกณฑ์!E16="คะแนนร้อยละ",'03'!$U46,'02'!$AM46)</f>
        <v/>
      </c>
      <c r="F26" s="615"/>
      <c r="G26" s="356" t="s">
        <v>355</v>
      </c>
      <c r="H26" s="357"/>
      <c r="I26" s="358"/>
      <c r="J26" s="51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ข้อมูลกิจกรรม!$D$46</f>
        <v/>
      </c>
      <c r="F27" s="615"/>
      <c r="G27" s="356" t="s">
        <v>356</v>
      </c>
      <c r="H27" s="357"/>
      <c r="I27" s="358"/>
      <c r="J27" s="51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ข้อมูลกิจกรรม!$E$46</f>
        <v/>
      </c>
      <c r="F28" s="615"/>
      <c r="G28" s="356" t="s">
        <v>357</v>
      </c>
      <c r="H28" s="357"/>
      <c r="I28" s="358"/>
      <c r="J28" s="51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7"/>
      <c r="C29" s="608"/>
      <c r="D29" s="82" t="str">
        <f>ข้อมูลกิจกรรม!$V$46</f>
        <v/>
      </c>
      <c r="E29" s="86" t="str">
        <f>ข้อมูลกิจกรรม!$F$46</f>
        <v/>
      </c>
      <c r="F29" s="616"/>
      <c r="G29" s="359" t="s">
        <v>358</v>
      </c>
      <c r="H29" s="360"/>
      <c r="I29" s="361"/>
      <c r="J29" s="51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กิจกรรมพัฒนาผู้เรียน!J47</f>
        <v>0</v>
      </c>
      <c r="E30" s="86">
        <f>กิจกรรมพัฒนาผู้เรียน!H47</f>
        <v>0</v>
      </c>
      <c r="F30" s="426" t="s">
        <v>425</v>
      </c>
      <c r="G30" s="427"/>
      <c r="H30" s="427"/>
      <c r="I30" s="428"/>
      <c r="J30" s="86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'03'!$C47</f>
        <v/>
      </c>
      <c r="F6" s="613" t="str">
        <f>"เลขประจำตัว     "&amp;'ข้อมูลนักเรียน  '!B47</f>
        <v xml:space="preserve">เลขประจำตัว     </v>
      </c>
      <c r="G6" s="613"/>
      <c r="H6" s="58" t="s">
        <v>2</v>
      </c>
      <c r="I6" s="76">
        <f>'03'!$A47</f>
        <v>43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IF('ร,มส'!E49="","",'ร,มส'!E49)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'03'!$E47</f>
        <v/>
      </c>
      <c r="I9" s="87" t="str">
        <f t="shared" si="0"/>
        <v/>
      </c>
      <c r="J9" s="88"/>
      <c r="M9" s="43" t="str">
        <f>IF('ร,มส'!F49="","",'ร,มส'!F49)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'03'!$F47</f>
        <v/>
      </c>
      <c r="I10" s="87" t="str">
        <f t="shared" si="0"/>
        <v/>
      </c>
      <c r="J10" s="88"/>
      <c r="M10" s="43" t="str">
        <f>IF('ร,มส'!G49="","",'ร,มส'!G49)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'03'!$G47</f>
        <v/>
      </c>
      <c r="I11" s="87" t="str">
        <f t="shared" si="0"/>
        <v/>
      </c>
      <c r="J11" s="88"/>
      <c r="M11" s="43" t="str">
        <f>IF('ร,มส'!H49="","",'ร,มส'!H49)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'03'!$H47</f>
        <v/>
      </c>
      <c r="I12" s="87" t="str">
        <f t="shared" si="0"/>
        <v/>
      </c>
      <c r="J12" s="88"/>
      <c r="M12" s="43" t="str">
        <f>IF('ร,มส'!I49="","",'ร,มส'!I49)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'03'!$I47</f>
        <v/>
      </c>
      <c r="I13" s="87" t="str">
        <f t="shared" si="0"/>
        <v/>
      </c>
      <c r="J13" s="88"/>
      <c r="M13" s="43" t="str">
        <f>IF('ร,มส'!J49="","",'ร,มส'!J49)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'03'!$J47</f>
        <v/>
      </c>
      <c r="I14" s="87" t="str">
        <f t="shared" si="0"/>
        <v/>
      </c>
      <c r="J14" s="88"/>
      <c r="M14" s="43" t="str">
        <f>IF('ร,มส'!K49="","",'ร,มส'!K49)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'03'!$K47</f>
        <v/>
      </c>
      <c r="I15" s="87" t="str">
        <f t="shared" si="0"/>
        <v/>
      </c>
      <c r="J15" s="88"/>
      <c r="M15" s="43" t="str">
        <f>IF('ร,มส'!L49="","",'ร,มส'!L49)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'03'!$L47</f>
        <v/>
      </c>
      <c r="I16" s="87" t="str">
        <f t="shared" si="0"/>
        <v/>
      </c>
      <c r="J16" s="88"/>
      <c r="M16" s="43" t="str">
        <f>IF('ร,มส'!M49="","",'ร,มส'!M49)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'03'!$M47</f>
        <v/>
      </c>
      <c r="I17" s="87" t="str">
        <f t="shared" si="0"/>
        <v/>
      </c>
      <c r="J17" s="88"/>
      <c r="M17" s="43" t="str">
        <f>IF('ร,มส'!N49="","",'ร,มส'!N49)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'03'!$N47</f>
        <v/>
      </c>
      <c r="I18" s="87" t="str">
        <f t="shared" si="0"/>
        <v/>
      </c>
      <c r="J18" s="88"/>
      <c r="M18" s="43" t="str">
        <f>IF('ร,มส'!O49="","",'ร,มส'!O49)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'03'!$O47</f>
        <v/>
      </c>
      <c r="I19" s="87" t="str">
        <f t="shared" si="0"/>
        <v/>
      </c>
      <c r="J19" s="88"/>
      <c r="M19" s="43" t="str">
        <f>IF('ร,มส'!P49="","",'ร,มส'!P49)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'03'!$P47</f>
        <v/>
      </c>
      <c r="I20" s="87" t="str">
        <f t="shared" si="0"/>
        <v/>
      </c>
      <c r="J20" s="88"/>
      <c r="M20" s="43" t="str">
        <f>IF('ร,มส'!Q49="","",'ร,มส'!Q49)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'03'!$Q47</f>
        <v/>
      </c>
      <c r="I21" s="87" t="str">
        <f t="shared" si="0"/>
        <v/>
      </c>
      <c r="J21" s="88"/>
      <c r="M21" s="43" t="str">
        <f>IF('ร,มส'!R49="","",'ร,มส'!R49)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'03'!$R47</f>
        <v/>
      </c>
      <c r="I22" s="87" t="str">
        <f t="shared" si="0"/>
        <v/>
      </c>
      <c r="J22" s="88"/>
      <c r="M22" s="43" t="str">
        <f>IF('ร,มส'!S49="","",'ร,มส'!S49)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'02'!$S$47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IF(เกณฑ์!E16="คะแนนร้อยละ",'03'!$U47,'02'!$AM47)</f>
        <v/>
      </c>
      <c r="F26" s="615"/>
      <c r="G26" s="356" t="s">
        <v>355</v>
      </c>
      <c r="H26" s="357"/>
      <c r="I26" s="358"/>
      <c r="J26" s="51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ข้อมูลกิจกรรม!$D$47</f>
        <v/>
      </c>
      <c r="F27" s="615"/>
      <c r="G27" s="356" t="s">
        <v>356</v>
      </c>
      <c r="H27" s="357"/>
      <c r="I27" s="358"/>
      <c r="J27" s="51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ข้อมูลกิจกรรม!$E$47</f>
        <v/>
      </c>
      <c r="F28" s="615"/>
      <c r="G28" s="356" t="s">
        <v>357</v>
      </c>
      <c r="H28" s="357"/>
      <c r="I28" s="358"/>
      <c r="J28" s="51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7"/>
      <c r="C29" s="608"/>
      <c r="D29" s="82" t="str">
        <f>ข้อมูลกิจกรรม!$V$47</f>
        <v/>
      </c>
      <c r="E29" s="86" t="str">
        <f>ข้อมูลกิจกรรม!$F$47</f>
        <v/>
      </c>
      <c r="F29" s="616"/>
      <c r="G29" s="359" t="s">
        <v>358</v>
      </c>
      <c r="H29" s="360"/>
      <c r="I29" s="361"/>
      <c r="J29" s="51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9"/>
      <c r="C30" s="610"/>
      <c r="D30" s="82">
        <f>กิจกรรมพัฒนาผู้เรียน!J48</f>
        <v>0</v>
      </c>
      <c r="E30" s="86">
        <f>กิจกรรมพัฒนาผู้เรียน!H48</f>
        <v>0</v>
      </c>
      <c r="F30" s="426" t="s">
        <v>425</v>
      </c>
      <c r="G30" s="427"/>
      <c r="H30" s="427"/>
      <c r="I30" s="428"/>
      <c r="J30" s="86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'03'!$C48</f>
        <v/>
      </c>
      <c r="F6" s="613" t="str">
        <f>"เลขประจำตัว     "&amp;'ข้อมูลนักเรียน  '!B48</f>
        <v xml:space="preserve">เลขประจำตัว     </v>
      </c>
      <c r="G6" s="613"/>
      <c r="H6" s="58" t="s">
        <v>2</v>
      </c>
      <c r="I6" s="76">
        <f>'03'!$A48</f>
        <v>44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IF('ร,มส'!E50="","",'ร,มส'!E50)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'03'!$E48</f>
        <v/>
      </c>
      <c r="I9" s="87" t="str">
        <f t="shared" si="0"/>
        <v/>
      </c>
      <c r="J9" s="88"/>
      <c r="M9" s="43" t="str">
        <f>IF('ร,มส'!F50="","",'ร,มส'!F50)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'03'!$F48</f>
        <v/>
      </c>
      <c r="I10" s="87" t="str">
        <f t="shared" si="0"/>
        <v/>
      </c>
      <c r="J10" s="88"/>
      <c r="M10" s="43" t="str">
        <f>IF('ร,มส'!G50="","",'ร,มส'!G50)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'03'!$G48</f>
        <v/>
      </c>
      <c r="I11" s="87" t="str">
        <f t="shared" si="0"/>
        <v/>
      </c>
      <c r="J11" s="88"/>
      <c r="M11" s="43" t="str">
        <f>IF('ร,มส'!H50="","",'ร,มส'!H50)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'03'!$H48</f>
        <v/>
      </c>
      <c r="I12" s="87" t="str">
        <f t="shared" si="0"/>
        <v/>
      </c>
      <c r="J12" s="88"/>
      <c r="M12" s="43" t="str">
        <f>IF('ร,มส'!I50="","",'ร,มส'!I50)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'03'!$I48</f>
        <v/>
      </c>
      <c r="I13" s="87" t="str">
        <f t="shared" si="0"/>
        <v/>
      </c>
      <c r="J13" s="88"/>
      <c r="M13" s="43" t="str">
        <f>IF('ร,มส'!J50="","",'ร,มส'!J50)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'03'!$J48</f>
        <v/>
      </c>
      <c r="I14" s="87" t="str">
        <f t="shared" si="0"/>
        <v/>
      </c>
      <c r="J14" s="88"/>
      <c r="M14" s="43" t="str">
        <f>IF('ร,มส'!K50="","",'ร,มส'!K50)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'03'!$K48</f>
        <v/>
      </c>
      <c r="I15" s="87" t="str">
        <f t="shared" si="0"/>
        <v/>
      </c>
      <c r="J15" s="88"/>
      <c r="M15" s="43" t="str">
        <f>IF('ร,มส'!L50="","",'ร,มส'!L50)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'03'!$L48</f>
        <v/>
      </c>
      <c r="I16" s="87" t="str">
        <f t="shared" si="0"/>
        <v/>
      </c>
      <c r="J16" s="88"/>
      <c r="M16" s="43" t="str">
        <f>IF('ร,มส'!M50="","",'ร,มส'!M50)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'03'!$M48</f>
        <v/>
      </c>
      <c r="I17" s="87" t="str">
        <f t="shared" si="0"/>
        <v/>
      </c>
      <c r="J17" s="88"/>
      <c r="M17" s="43" t="str">
        <f>IF('ร,มส'!N50="","",'ร,มส'!N50)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'03'!$N48</f>
        <v/>
      </c>
      <c r="I18" s="87" t="str">
        <f t="shared" si="0"/>
        <v/>
      </c>
      <c r="J18" s="88"/>
      <c r="M18" s="43" t="str">
        <f>IF('ร,มส'!O50="","",'ร,มส'!O50)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'03'!$O48</f>
        <v/>
      </c>
      <c r="I19" s="87" t="str">
        <f t="shared" si="0"/>
        <v/>
      </c>
      <c r="J19" s="88"/>
      <c r="M19" s="43" t="str">
        <f>IF('ร,มส'!P50="","",'ร,มส'!P50)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'03'!$P48</f>
        <v/>
      </c>
      <c r="I20" s="87" t="str">
        <f t="shared" si="0"/>
        <v/>
      </c>
      <c r="J20" s="88"/>
      <c r="M20" s="43" t="str">
        <f>IF('ร,มส'!Q50="","",'ร,มส'!Q50)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'03'!$Q48</f>
        <v/>
      </c>
      <c r="I21" s="87" t="str">
        <f t="shared" si="0"/>
        <v/>
      </c>
      <c r="J21" s="88"/>
      <c r="M21" s="43" t="str">
        <f>IF('ร,มส'!R50="","",'ร,มส'!R50)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'03'!$R48</f>
        <v/>
      </c>
      <c r="I22" s="87" t="str">
        <f t="shared" si="0"/>
        <v/>
      </c>
      <c r="J22" s="88"/>
      <c r="M22" s="43" t="str">
        <f>IF('ร,มส'!S50="","",'ร,มส'!S50)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'02'!$S$48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IF(เกณฑ์!E16="คะแนนร้อยละ",'03'!$U48,'02'!$AM48)</f>
        <v/>
      </c>
      <c r="F26" s="615"/>
      <c r="G26" s="356" t="s">
        <v>355</v>
      </c>
      <c r="H26" s="357"/>
      <c r="I26" s="358"/>
      <c r="J26" s="51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ข้อมูลกิจกรรม!$D$48</f>
        <v/>
      </c>
      <c r="F27" s="615"/>
      <c r="G27" s="356" t="s">
        <v>356</v>
      </c>
      <c r="H27" s="357"/>
      <c r="I27" s="358"/>
      <c r="J27" s="51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ข้อมูลกิจกรรม!$E$48</f>
        <v/>
      </c>
      <c r="F28" s="615"/>
      <c r="G28" s="356" t="s">
        <v>357</v>
      </c>
      <c r="H28" s="357"/>
      <c r="I28" s="358"/>
      <c r="J28" s="51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7"/>
      <c r="C29" s="608"/>
      <c r="D29" s="82" t="str">
        <f>ข้อมูลกิจกรรม!$V$48</f>
        <v/>
      </c>
      <c r="E29" s="86" t="str">
        <f>ข้อมูลกิจกรรม!$F$48</f>
        <v/>
      </c>
      <c r="F29" s="616"/>
      <c r="G29" s="359" t="s">
        <v>358</v>
      </c>
      <c r="H29" s="360"/>
      <c r="I29" s="361"/>
      <c r="J29" s="51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ข้อมูลกิจกรรม!$W$48</f>
        <v/>
      </c>
      <c r="E30" s="86" t="str">
        <f>ข้อมูลกิจกรรม!$G$48</f>
        <v/>
      </c>
      <c r="F30" s="426" t="s">
        <v>425</v>
      </c>
      <c r="G30" s="427"/>
      <c r="H30" s="427"/>
      <c r="I30" s="428"/>
      <c r="J30" s="86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'03'!$C49</f>
        <v/>
      </c>
      <c r="F6" s="613" t="str">
        <f>"เลขประจำตัว     "&amp;'ข้อมูลนักเรียน  '!B49</f>
        <v xml:space="preserve">เลขประจำตัว     </v>
      </c>
      <c r="G6" s="613"/>
      <c r="H6" s="58" t="s">
        <v>2</v>
      </c>
      <c r="I6" s="76">
        <f>'03'!$A49</f>
        <v>45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IF('ร,มส'!E51="","",'ร,มส'!E51)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'03'!$E49</f>
        <v/>
      </c>
      <c r="I9" s="87" t="str">
        <f t="shared" si="0"/>
        <v/>
      </c>
      <c r="J9" s="88"/>
      <c r="M9" s="43" t="str">
        <f>IF('ร,มส'!F51="","",'ร,มส'!F51)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'03'!$F49</f>
        <v/>
      </c>
      <c r="I10" s="87" t="str">
        <f t="shared" si="0"/>
        <v/>
      </c>
      <c r="J10" s="88"/>
      <c r="M10" s="43" t="str">
        <f>IF('ร,มส'!G51="","",'ร,มส'!G51)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'03'!$G49</f>
        <v/>
      </c>
      <c r="I11" s="87" t="str">
        <f t="shared" si="0"/>
        <v/>
      </c>
      <c r="J11" s="88"/>
      <c r="M11" s="43" t="str">
        <f>IF('ร,มส'!H51="","",'ร,มส'!H51)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'03'!$H49</f>
        <v/>
      </c>
      <c r="I12" s="87" t="str">
        <f t="shared" si="0"/>
        <v/>
      </c>
      <c r="J12" s="88"/>
      <c r="M12" s="43" t="str">
        <f>IF('ร,มส'!I51="","",'ร,มส'!I51)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'03'!$I49</f>
        <v/>
      </c>
      <c r="I13" s="87" t="str">
        <f t="shared" si="0"/>
        <v/>
      </c>
      <c r="J13" s="88"/>
      <c r="M13" s="43" t="str">
        <f>IF('ร,มส'!J51="","",'ร,มส'!J51)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'03'!$J49</f>
        <v/>
      </c>
      <c r="I14" s="87" t="str">
        <f t="shared" si="0"/>
        <v/>
      </c>
      <c r="J14" s="88"/>
      <c r="M14" s="43" t="str">
        <f>IF('ร,มส'!K51="","",'ร,มส'!K51)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'03'!$K49</f>
        <v/>
      </c>
      <c r="I15" s="87" t="str">
        <f t="shared" si="0"/>
        <v/>
      </c>
      <c r="J15" s="88"/>
      <c r="M15" s="43" t="str">
        <f>IF('ร,มส'!L51="","",'ร,มส'!L51)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'03'!$L49</f>
        <v/>
      </c>
      <c r="I16" s="87" t="str">
        <f t="shared" si="0"/>
        <v/>
      </c>
      <c r="J16" s="88"/>
      <c r="M16" s="43" t="str">
        <f>IF('ร,มส'!M51="","",'ร,มส'!M51)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'03'!$M49</f>
        <v/>
      </c>
      <c r="I17" s="87" t="str">
        <f t="shared" si="0"/>
        <v/>
      </c>
      <c r="J17" s="88"/>
      <c r="M17" s="43" t="str">
        <f>IF('ร,มส'!N51="","",'ร,มส'!N51)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'03'!$N49</f>
        <v/>
      </c>
      <c r="I18" s="87" t="str">
        <f t="shared" si="0"/>
        <v/>
      </c>
      <c r="J18" s="88"/>
      <c r="M18" s="43" t="str">
        <f>IF('ร,มส'!O51="","",'ร,มส'!O51)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'03'!$O49</f>
        <v/>
      </c>
      <c r="I19" s="87" t="str">
        <f t="shared" si="0"/>
        <v/>
      </c>
      <c r="J19" s="88"/>
      <c r="M19" s="43" t="str">
        <f>IF('ร,มส'!P51="","",'ร,มส'!P51)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'03'!$P49</f>
        <v/>
      </c>
      <c r="I20" s="87" t="str">
        <f t="shared" si="0"/>
        <v/>
      </c>
      <c r="J20" s="88"/>
      <c r="M20" s="43" t="str">
        <f>IF('ร,มส'!Q51="","",'ร,มส'!Q51)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'03'!$Q49</f>
        <v/>
      </c>
      <c r="I21" s="87" t="str">
        <f t="shared" si="0"/>
        <v/>
      </c>
      <c r="J21" s="88"/>
      <c r="M21" s="43" t="str">
        <f>IF('ร,มส'!R51="","",'ร,มส'!R51)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'03'!$R49</f>
        <v/>
      </c>
      <c r="I22" s="87" t="str">
        <f t="shared" si="0"/>
        <v/>
      </c>
      <c r="J22" s="88"/>
      <c r="M22" s="43" t="str">
        <f>IF('ร,มส'!S51="","",'ร,มส'!S51)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'02'!$S$49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IF(เกณฑ์!E16="คะแนนร้อยละ",'03'!$U49,'02'!$AM49)</f>
        <v/>
      </c>
      <c r="F26" s="615"/>
      <c r="G26" s="356" t="s">
        <v>355</v>
      </c>
      <c r="H26" s="357"/>
      <c r="I26" s="358"/>
      <c r="J26" s="51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ข้อมูลกิจกรรม!$D$49</f>
        <v/>
      </c>
      <c r="F27" s="615"/>
      <c r="G27" s="356" t="s">
        <v>356</v>
      </c>
      <c r="H27" s="357"/>
      <c r="I27" s="358"/>
      <c r="J27" s="51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ข้อมูลกิจกรรม!$E$49</f>
        <v/>
      </c>
      <c r="F28" s="615"/>
      <c r="G28" s="356" t="s">
        <v>357</v>
      </c>
      <c r="H28" s="357"/>
      <c r="I28" s="358"/>
      <c r="J28" s="51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7"/>
      <c r="C29" s="608"/>
      <c r="D29" s="82" t="str">
        <f>ข้อมูลกิจกรรม!$V$49</f>
        <v/>
      </c>
      <c r="E29" s="86" t="str">
        <f>ข้อมูลกิจกรรม!$F$49</f>
        <v/>
      </c>
      <c r="F29" s="616"/>
      <c r="G29" s="359" t="s">
        <v>358</v>
      </c>
      <c r="H29" s="360"/>
      <c r="I29" s="361"/>
      <c r="J29" s="51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ข้อมูลกิจกรรม!$W$49</f>
        <v/>
      </c>
      <c r="E30" s="86" t="str">
        <f>ข้อมูลกิจกรรม!$G$49</f>
        <v/>
      </c>
      <c r="F30" s="426" t="s">
        <v>425</v>
      </c>
      <c r="G30" s="427"/>
      <c r="H30" s="427"/>
      <c r="I30" s="428"/>
      <c r="J30" s="86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'03'!$C50</f>
        <v/>
      </c>
      <c r="F6" s="613" t="str">
        <f>"เลขประจำตัว     "&amp;'ข้อมูลนักเรียน  '!B50</f>
        <v xml:space="preserve">เลขประจำตัว     </v>
      </c>
      <c r="G6" s="613"/>
      <c r="H6" s="58" t="s">
        <v>2</v>
      </c>
      <c r="I6" s="76">
        <f>'03'!$A50</f>
        <v>46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IF('ร,มส'!E52="","",'ร,มส'!E52)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'03'!$E50</f>
        <v/>
      </c>
      <c r="I9" s="87" t="str">
        <f t="shared" si="0"/>
        <v/>
      </c>
      <c r="J9" s="88"/>
      <c r="M9" s="43" t="str">
        <f>IF('ร,มส'!F52="","",'ร,มส'!F52)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'03'!$F50</f>
        <v/>
      </c>
      <c r="I10" s="87" t="str">
        <f t="shared" si="0"/>
        <v/>
      </c>
      <c r="J10" s="88"/>
      <c r="M10" s="43" t="str">
        <f>IF('ร,มส'!G52="","",'ร,มส'!G52)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'03'!$G50</f>
        <v/>
      </c>
      <c r="I11" s="87" t="str">
        <f t="shared" si="0"/>
        <v/>
      </c>
      <c r="J11" s="88"/>
      <c r="M11" s="43" t="str">
        <f>IF('ร,มส'!H52="","",'ร,มส'!H52)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'03'!$H50</f>
        <v/>
      </c>
      <c r="I12" s="87" t="str">
        <f t="shared" si="0"/>
        <v/>
      </c>
      <c r="J12" s="88"/>
      <c r="M12" s="43" t="str">
        <f>IF('ร,มส'!I52="","",'ร,มส'!I52)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'03'!$I50</f>
        <v/>
      </c>
      <c r="I13" s="87" t="str">
        <f t="shared" si="0"/>
        <v/>
      </c>
      <c r="J13" s="88"/>
      <c r="M13" s="43" t="str">
        <f>IF('ร,มส'!J52="","",'ร,มส'!J52)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'03'!$J50</f>
        <v/>
      </c>
      <c r="I14" s="87" t="str">
        <f t="shared" si="0"/>
        <v/>
      </c>
      <c r="J14" s="88"/>
      <c r="M14" s="43" t="str">
        <f>IF('ร,มส'!K52="","",'ร,มส'!K52)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'03'!$K50</f>
        <v/>
      </c>
      <c r="I15" s="87" t="str">
        <f t="shared" si="0"/>
        <v/>
      </c>
      <c r="J15" s="88"/>
      <c r="M15" s="43" t="str">
        <f>IF('ร,มส'!L52="","",'ร,มส'!L52)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'03'!$L50</f>
        <v/>
      </c>
      <c r="I16" s="87" t="str">
        <f t="shared" si="0"/>
        <v/>
      </c>
      <c r="J16" s="88"/>
      <c r="M16" s="43" t="str">
        <f>IF('ร,มส'!M52="","",'ร,มส'!M52)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'03'!$M50</f>
        <v/>
      </c>
      <c r="I17" s="87" t="str">
        <f t="shared" si="0"/>
        <v/>
      </c>
      <c r="J17" s="88"/>
      <c r="M17" s="43" t="str">
        <f>IF('ร,มส'!N52="","",'ร,มส'!N52)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'03'!$N50</f>
        <v/>
      </c>
      <c r="I18" s="87" t="str">
        <f t="shared" si="0"/>
        <v/>
      </c>
      <c r="J18" s="88"/>
      <c r="M18" s="43" t="str">
        <f>IF('ร,มส'!O52="","",'ร,มส'!O52)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'03'!$O50</f>
        <v/>
      </c>
      <c r="I19" s="87" t="str">
        <f t="shared" si="0"/>
        <v/>
      </c>
      <c r="J19" s="88"/>
      <c r="M19" s="43" t="str">
        <f>IF('ร,มส'!P52="","",'ร,มส'!P52)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'03'!$P50</f>
        <v/>
      </c>
      <c r="I20" s="87" t="str">
        <f t="shared" si="0"/>
        <v/>
      </c>
      <c r="J20" s="88"/>
      <c r="M20" s="43" t="str">
        <f>IF('ร,มส'!Q52="","",'ร,มส'!Q52)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'03'!$Q50</f>
        <v/>
      </c>
      <c r="I21" s="87" t="str">
        <f t="shared" si="0"/>
        <v/>
      </c>
      <c r="J21" s="88"/>
      <c r="M21" s="43" t="str">
        <f>IF('ร,มส'!R52="","",'ร,มส'!R52)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'03'!$R50</f>
        <v/>
      </c>
      <c r="I22" s="87" t="str">
        <f t="shared" si="0"/>
        <v/>
      </c>
      <c r="J22" s="88"/>
      <c r="M22" s="43" t="str">
        <f>IF('ร,มส'!S52="","",'ร,มส'!S52)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'02'!$S$50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IF(เกณฑ์!E16="คะแนนร้อยละ",'03'!$U50,'02'!$AM50)</f>
        <v/>
      </c>
      <c r="F26" s="615"/>
      <c r="G26" s="356" t="s">
        <v>355</v>
      </c>
      <c r="H26" s="357"/>
      <c r="I26" s="358"/>
      <c r="J26" s="51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ข้อมูลกิจกรรม!$D$50</f>
        <v/>
      </c>
      <c r="F27" s="615"/>
      <c r="G27" s="356" t="s">
        <v>356</v>
      </c>
      <c r="H27" s="357"/>
      <c r="I27" s="358"/>
      <c r="J27" s="51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ข้อมูลกิจกรรม!$E$50</f>
        <v/>
      </c>
      <c r="F28" s="615"/>
      <c r="G28" s="356" t="s">
        <v>357</v>
      </c>
      <c r="H28" s="357"/>
      <c r="I28" s="358"/>
      <c r="J28" s="51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7"/>
      <c r="C29" s="608"/>
      <c r="D29" s="82" t="str">
        <f>ข้อมูลกิจกรรม!$V$50</f>
        <v/>
      </c>
      <c r="E29" s="86" t="str">
        <f>ข้อมูลกิจกรรม!$F$50</f>
        <v/>
      </c>
      <c r="F29" s="616"/>
      <c r="G29" s="359" t="s">
        <v>358</v>
      </c>
      <c r="H29" s="360"/>
      <c r="I29" s="361"/>
      <c r="J29" s="51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ข้อมูลกิจกรรม!$W$50</f>
        <v/>
      </c>
      <c r="E30" s="86" t="str">
        <f>ข้อมูลกิจกรรม!$G$50</f>
        <v/>
      </c>
      <c r="F30" s="426" t="s">
        <v>425</v>
      </c>
      <c r="G30" s="427"/>
      <c r="H30" s="427"/>
      <c r="I30" s="428"/>
      <c r="J30" s="86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'03'!$C51</f>
        <v/>
      </c>
      <c r="F6" s="613" t="str">
        <f>"เลขประจำตัว     "&amp;'ข้อมูลนักเรียน  '!B51</f>
        <v xml:space="preserve">เลขประจำตัว     </v>
      </c>
      <c r="G6" s="613"/>
      <c r="H6" s="58" t="s">
        <v>2</v>
      </c>
      <c r="I6" s="76">
        <f>'03'!$A51</f>
        <v>47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IF('ร,มส'!E53="","",'ร,มส'!E53)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'03'!$E51</f>
        <v/>
      </c>
      <c r="I9" s="87" t="str">
        <f t="shared" si="0"/>
        <v/>
      </c>
      <c r="J9" s="88"/>
      <c r="M9" s="43" t="str">
        <f>IF('ร,มส'!F53="","",'ร,มส'!F53)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'03'!$F51</f>
        <v/>
      </c>
      <c r="I10" s="87" t="str">
        <f t="shared" si="0"/>
        <v/>
      </c>
      <c r="J10" s="88"/>
      <c r="M10" s="43" t="str">
        <f>IF('ร,มส'!G53="","",'ร,มส'!G53)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'03'!$G51</f>
        <v/>
      </c>
      <c r="I11" s="87" t="str">
        <f t="shared" si="0"/>
        <v/>
      </c>
      <c r="J11" s="88"/>
      <c r="M11" s="43" t="str">
        <f>IF('ร,มส'!H53="","",'ร,มส'!H53)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'03'!$H51</f>
        <v/>
      </c>
      <c r="I12" s="87" t="str">
        <f t="shared" si="0"/>
        <v/>
      </c>
      <c r="J12" s="88"/>
      <c r="M12" s="43" t="str">
        <f>IF('ร,มส'!I53="","",'ร,มส'!I53)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'03'!$I51</f>
        <v/>
      </c>
      <c r="I13" s="87" t="str">
        <f t="shared" si="0"/>
        <v/>
      </c>
      <c r="J13" s="88"/>
      <c r="M13" s="43" t="str">
        <f>IF('ร,มส'!J53="","",'ร,มส'!J53)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'03'!$J51</f>
        <v/>
      </c>
      <c r="I14" s="87" t="str">
        <f t="shared" si="0"/>
        <v/>
      </c>
      <c r="J14" s="88"/>
      <c r="M14" s="43" t="str">
        <f>IF('ร,มส'!K53="","",'ร,มส'!K53)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'03'!$K51</f>
        <v/>
      </c>
      <c r="I15" s="87" t="str">
        <f t="shared" si="0"/>
        <v/>
      </c>
      <c r="J15" s="88"/>
      <c r="M15" s="43" t="str">
        <f>IF('ร,มส'!L53="","",'ร,มส'!L53)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'03'!$L51</f>
        <v/>
      </c>
      <c r="I16" s="87" t="str">
        <f t="shared" si="0"/>
        <v/>
      </c>
      <c r="J16" s="88"/>
      <c r="M16" s="43" t="str">
        <f>IF('ร,มส'!M53="","",'ร,มส'!M53)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'03'!$M51</f>
        <v/>
      </c>
      <c r="I17" s="87" t="str">
        <f t="shared" si="0"/>
        <v/>
      </c>
      <c r="J17" s="88"/>
      <c r="M17" s="43" t="str">
        <f>IF('ร,มส'!N53="","",'ร,มส'!N53)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'03'!$N51</f>
        <v/>
      </c>
      <c r="I18" s="87" t="str">
        <f t="shared" si="0"/>
        <v/>
      </c>
      <c r="J18" s="88"/>
      <c r="M18" s="43" t="str">
        <f>IF('ร,มส'!O53="","",'ร,มส'!O53)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'03'!$O51</f>
        <v/>
      </c>
      <c r="I19" s="87" t="str">
        <f t="shared" si="0"/>
        <v/>
      </c>
      <c r="J19" s="88"/>
      <c r="M19" s="43" t="str">
        <f>IF('ร,มส'!P53="","",'ร,มส'!P53)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'03'!$P51</f>
        <v/>
      </c>
      <c r="I20" s="87" t="str">
        <f t="shared" si="0"/>
        <v/>
      </c>
      <c r="J20" s="88"/>
      <c r="M20" s="43" t="str">
        <f>IF('ร,มส'!Q53="","",'ร,มส'!Q53)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'03'!$Q51</f>
        <v/>
      </c>
      <c r="I21" s="87" t="str">
        <f t="shared" si="0"/>
        <v/>
      </c>
      <c r="J21" s="88"/>
      <c r="M21" s="43" t="str">
        <f>IF('ร,มส'!R53="","",'ร,มส'!R53)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'03'!$R51</f>
        <v/>
      </c>
      <c r="I22" s="87" t="str">
        <f t="shared" si="0"/>
        <v/>
      </c>
      <c r="J22" s="88"/>
      <c r="M22" s="43" t="str">
        <f>IF('ร,มส'!S53="","",'ร,มส'!S53)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'02'!$S$51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IF(เกณฑ์!E16="คะแนนร้อยละ",'03'!$U51,'02'!$AM51)</f>
        <v/>
      </c>
      <c r="F26" s="615"/>
      <c r="G26" s="356" t="s">
        <v>355</v>
      </c>
      <c r="H26" s="357"/>
      <c r="I26" s="358"/>
      <c r="J26" s="51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ข้อมูลกิจกรรม!$D$51</f>
        <v/>
      </c>
      <c r="F27" s="615"/>
      <c r="G27" s="356" t="s">
        <v>356</v>
      </c>
      <c r="H27" s="357"/>
      <c r="I27" s="358"/>
      <c r="J27" s="51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ข้อมูลกิจกรรม!$E$51</f>
        <v/>
      </c>
      <c r="F28" s="615"/>
      <c r="G28" s="356" t="s">
        <v>357</v>
      </c>
      <c r="H28" s="357"/>
      <c r="I28" s="358"/>
      <c r="J28" s="51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7"/>
      <c r="C29" s="608"/>
      <c r="D29" s="82" t="str">
        <f>ข้อมูลกิจกรรม!$V$51</f>
        <v/>
      </c>
      <c r="E29" s="86" t="str">
        <f>ข้อมูลกิจกรรม!$F$51</f>
        <v/>
      </c>
      <c r="F29" s="616"/>
      <c r="G29" s="359" t="s">
        <v>358</v>
      </c>
      <c r="H29" s="360"/>
      <c r="I29" s="361"/>
      <c r="J29" s="51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ข้อมูลกิจกรรม!$W$51</f>
        <v/>
      </c>
      <c r="E30" s="86" t="str">
        <f>ข้อมูลกิจกรรม!$G$51</f>
        <v/>
      </c>
      <c r="F30" s="426" t="s">
        <v>425</v>
      </c>
      <c r="G30" s="427"/>
      <c r="H30" s="427"/>
      <c r="I30" s="428"/>
      <c r="J30" s="86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</row>
    <row r="2" spans="1:130" ht="18.95" customHeight="1">
      <c r="A2" s="140"/>
      <c r="B2" s="466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>แบบบันทึกคะแนนคุณลักษณะที่พึงประสงค์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0"/>
      <c r="DW2" s="140"/>
      <c r="DX2" s="140"/>
      <c r="DY2" s="140"/>
      <c r="DZ2" s="140"/>
    </row>
    <row r="3" spans="1:130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0"/>
      <c r="DW3" s="140"/>
      <c r="DX3" s="140"/>
      <c r="DY3" s="140"/>
      <c r="DZ3" s="140"/>
    </row>
    <row r="4" spans="1:130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4"/>
      <c r="K4" s="464"/>
      <c r="L4" s="465"/>
      <c r="M4" s="463" t="str">
        <f>'ข้อมูลพื้นฐาน  '!$E14</f>
        <v>คณิตศาสตร์</v>
      </c>
      <c r="N4" s="464"/>
      <c r="O4" s="464"/>
      <c r="P4" s="464"/>
      <c r="Q4" s="464"/>
      <c r="R4" s="464"/>
      <c r="S4" s="464"/>
      <c r="T4" s="465"/>
      <c r="U4" s="463" t="str">
        <f>'ข้อมูลพื้นฐาน  '!$E15</f>
        <v>วิทยาศาสตร์และเทคโนโลยี</v>
      </c>
      <c r="V4" s="464"/>
      <c r="W4" s="464"/>
      <c r="X4" s="464"/>
      <c r="Y4" s="464"/>
      <c r="Z4" s="464"/>
      <c r="AA4" s="464"/>
      <c r="AB4" s="465"/>
      <c r="AC4" s="463" t="str">
        <f>'ข้อมูลพื้นฐาน  '!$E16</f>
        <v>สังคมศึกษา ศาสนาและ วัฒนธรรม</v>
      </c>
      <c r="AD4" s="464"/>
      <c r="AE4" s="464"/>
      <c r="AF4" s="464"/>
      <c r="AG4" s="464"/>
      <c r="AH4" s="464"/>
      <c r="AI4" s="464"/>
      <c r="AJ4" s="465"/>
      <c r="AK4" s="463" t="str">
        <f>'ข้อมูลพื้นฐาน  '!$E17</f>
        <v>ประวัติศาสตร์</v>
      </c>
      <c r="AL4" s="464"/>
      <c r="AM4" s="464"/>
      <c r="AN4" s="464"/>
      <c r="AO4" s="464"/>
      <c r="AP4" s="464"/>
      <c r="AQ4" s="464"/>
      <c r="AR4" s="465"/>
      <c r="AS4" s="463" t="str">
        <f>'ข้อมูลพื้นฐาน  '!$E18</f>
        <v>สุขศึกษาและพลศึกษา</v>
      </c>
      <c r="AT4" s="464"/>
      <c r="AU4" s="464"/>
      <c r="AV4" s="464"/>
      <c r="AW4" s="464"/>
      <c r="AX4" s="464"/>
      <c r="AY4" s="464"/>
      <c r="AZ4" s="465"/>
      <c r="BA4" s="463" t="str">
        <f>'ข้อมูลพื้นฐาน  '!$E19</f>
        <v>ศิลปะ</v>
      </c>
      <c r="BB4" s="464"/>
      <c r="BC4" s="464"/>
      <c r="BD4" s="464"/>
      <c r="BE4" s="464"/>
      <c r="BF4" s="464"/>
      <c r="BG4" s="464"/>
      <c r="BH4" s="465"/>
      <c r="BI4" s="463" t="str">
        <f>'ข้อมูลพื้นฐาน  '!$E20</f>
        <v>การงานอาชีพ</v>
      </c>
      <c r="BJ4" s="464"/>
      <c r="BK4" s="464"/>
      <c r="BL4" s="464"/>
      <c r="BM4" s="464"/>
      <c r="BN4" s="464"/>
      <c r="BO4" s="464"/>
      <c r="BP4" s="465"/>
      <c r="BQ4" s="463" t="str">
        <f>'ข้อมูลพื้นฐาน  '!$E21</f>
        <v>ภาษาอังกฤษพื้นฐาน</v>
      </c>
      <c r="BR4" s="464"/>
      <c r="BS4" s="464"/>
      <c r="BT4" s="464"/>
      <c r="BU4" s="464"/>
      <c r="BV4" s="464"/>
      <c r="BW4" s="464"/>
      <c r="BX4" s="465"/>
      <c r="BY4" s="463" t="str">
        <f>'ข้อมูลพื้นฐาน  '!$E22</f>
        <v>ภาษาจีน</v>
      </c>
      <c r="BZ4" s="464"/>
      <c r="CA4" s="464"/>
      <c r="CB4" s="464"/>
      <c r="CC4" s="464"/>
      <c r="CD4" s="464"/>
      <c r="CE4" s="464"/>
      <c r="CF4" s="465"/>
      <c r="CG4" s="463" t="str">
        <f>'ข้อมูลพื้นฐาน  '!$E23</f>
        <v>การป้องกันการทุจริต</v>
      </c>
      <c r="CH4" s="464"/>
      <c r="CI4" s="464"/>
      <c r="CJ4" s="464"/>
      <c r="CK4" s="464"/>
      <c r="CL4" s="464"/>
      <c r="CM4" s="464"/>
      <c r="CN4" s="465"/>
      <c r="CO4" s="463" t="str">
        <f>'ข้อมูลพื้นฐาน  '!$E24</f>
        <v>ภาษาอังกฤษเพิ่มเติม</v>
      </c>
      <c r="CP4" s="464"/>
      <c r="CQ4" s="464"/>
      <c r="CR4" s="464"/>
      <c r="CS4" s="464"/>
      <c r="CT4" s="464"/>
      <c r="CU4" s="464"/>
      <c r="CV4" s="465"/>
      <c r="CW4" s="463" t="str">
        <f>'ข้อมูลพื้นฐาน  '!$E25</f>
        <v>การว่ายน้ำเพื่อการเอาชีวิตรอด</v>
      </c>
      <c r="CX4" s="464"/>
      <c r="CY4" s="464"/>
      <c r="CZ4" s="464"/>
      <c r="DA4" s="464"/>
      <c r="DB4" s="464"/>
      <c r="DC4" s="464"/>
      <c r="DD4" s="465"/>
      <c r="DE4" s="463">
        <f>'ข้อมูลพื้นฐาน  '!$E26</f>
        <v>0</v>
      </c>
      <c r="DF4" s="464"/>
      <c r="DG4" s="464"/>
      <c r="DH4" s="464"/>
      <c r="DI4" s="464"/>
      <c r="DJ4" s="464"/>
      <c r="DK4" s="464"/>
      <c r="DL4" s="465"/>
      <c r="DM4" s="463">
        <f>'ข้อมูลพื้นฐาน  '!$E27</f>
        <v>0</v>
      </c>
      <c r="DN4" s="464"/>
      <c r="DO4" s="464"/>
      <c r="DP4" s="464"/>
      <c r="DQ4" s="464"/>
      <c r="DR4" s="464"/>
      <c r="DS4" s="464"/>
      <c r="DT4" s="465"/>
      <c r="DU4" s="19"/>
      <c r="DV4" s="140"/>
      <c r="DW4" s="140"/>
      <c r="DX4" s="140"/>
      <c r="DY4" s="140"/>
      <c r="DZ4" s="140"/>
    </row>
    <row r="5" spans="1:130" ht="21" customHeight="1">
      <c r="A5" s="140"/>
      <c r="B5" s="467"/>
      <c r="C5" s="468"/>
      <c r="D5" s="470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0"/>
      <c r="DW5" s="140"/>
      <c r="DX5" s="140"/>
      <c r="DY5" s="140"/>
      <c r="DZ5" s="140"/>
    </row>
    <row r="6" spans="1:130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>
        <v>10</v>
      </c>
      <c r="BS6" s="161">
        <v>10</v>
      </c>
      <c r="BT6" s="161">
        <v>10</v>
      </c>
      <c r="BU6" s="161">
        <v>10</v>
      </c>
      <c r="BV6" s="161">
        <v>10</v>
      </c>
      <c r="BW6" s="161">
        <v>10</v>
      </c>
      <c r="BX6" s="161">
        <v>10</v>
      </c>
      <c r="BY6" s="161">
        <v>10</v>
      </c>
      <c r="BZ6" s="161">
        <v>10</v>
      </c>
      <c r="CA6" s="161">
        <v>10</v>
      </c>
      <c r="CB6" s="161">
        <v>10</v>
      </c>
      <c r="CC6" s="161">
        <v>10</v>
      </c>
      <c r="CD6" s="161">
        <v>10</v>
      </c>
      <c r="CE6" s="161">
        <v>10</v>
      </c>
      <c r="CF6" s="161">
        <v>10</v>
      </c>
      <c r="CG6" s="161">
        <v>10</v>
      </c>
      <c r="CH6" s="161">
        <v>10</v>
      </c>
      <c r="CI6" s="161">
        <v>10</v>
      </c>
      <c r="CJ6" s="161">
        <v>10</v>
      </c>
      <c r="CK6" s="161">
        <v>10</v>
      </c>
      <c r="CL6" s="161">
        <v>10</v>
      </c>
      <c r="CM6" s="161">
        <v>10</v>
      </c>
      <c r="CN6" s="161">
        <v>10</v>
      </c>
      <c r="CO6" s="161">
        <v>10</v>
      </c>
      <c r="CP6" s="161">
        <v>10</v>
      </c>
      <c r="CQ6" s="161">
        <v>10</v>
      </c>
      <c r="CR6" s="161">
        <v>10</v>
      </c>
      <c r="CS6" s="161">
        <v>10</v>
      </c>
      <c r="CT6" s="161">
        <v>10</v>
      </c>
      <c r="CU6" s="161">
        <v>10</v>
      </c>
      <c r="CV6" s="161">
        <v>10</v>
      </c>
      <c r="CW6" s="161">
        <v>10</v>
      </c>
      <c r="CX6" s="161">
        <v>10</v>
      </c>
      <c r="CY6" s="161">
        <v>10</v>
      </c>
      <c r="CZ6" s="161">
        <v>10</v>
      </c>
      <c r="DA6" s="161">
        <v>10</v>
      </c>
      <c r="DB6" s="161">
        <v>10</v>
      </c>
      <c r="DC6" s="161">
        <v>10</v>
      </c>
      <c r="DD6" s="161">
        <v>10</v>
      </c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9"/>
      <c r="DV6" s="140"/>
      <c r="DW6" s="140"/>
      <c r="DX6" s="140"/>
      <c r="DY6" s="140"/>
      <c r="DZ6" s="140"/>
    </row>
    <row r="7" spans="1:130" s="26" customFormat="1" ht="15.95" customHeight="1">
      <c r="A7" s="141"/>
      <c r="B7" s="22">
        <v>1</v>
      </c>
      <c r="C7" s="35">
        <f>คะแนนสอบ!C6</f>
        <v>2375</v>
      </c>
      <c r="D7" s="36" t="str">
        <f>คะแนนสอบ!D6</f>
        <v>เด็กชายณัฐชนน  รอบรู้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25"/>
      <c r="DV7" s="141"/>
      <c r="DW7" s="141"/>
      <c r="DX7" s="141"/>
      <c r="DY7" s="141"/>
      <c r="DZ7" s="141"/>
    </row>
    <row r="8" spans="1:130" s="26" customFormat="1" ht="15.95" customHeight="1">
      <c r="A8" s="141"/>
      <c r="B8" s="27">
        <v>2</v>
      </c>
      <c r="C8" s="35">
        <f>คะแนนสอบ!C7</f>
        <v>2376</v>
      </c>
      <c r="D8" s="36" t="str">
        <f>คะแนนสอบ!D7</f>
        <v>เด็กชายฐิติภัทร  สุภะผล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25"/>
      <c r="DV8" s="141"/>
      <c r="DW8" s="141"/>
      <c r="DX8" s="141"/>
      <c r="DY8" s="141"/>
      <c r="DZ8" s="141"/>
    </row>
    <row r="9" spans="1:130" s="26" customFormat="1" ht="15.95" customHeight="1">
      <c r="A9" s="141"/>
      <c r="B9" s="27">
        <v>3</v>
      </c>
      <c r="C9" s="35">
        <f>คะแนนสอบ!C8</f>
        <v>2377</v>
      </c>
      <c r="D9" s="36" t="str">
        <f>คะแนนสอบ!D8</f>
        <v>เด็กชายเอกภพ  งานสลุง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25"/>
      <c r="DV9" s="141"/>
      <c r="DW9" s="141"/>
      <c r="DX9" s="141"/>
      <c r="DY9" s="141"/>
      <c r="DZ9" s="141"/>
    </row>
    <row r="10" spans="1:130" s="26" customFormat="1" ht="15.95" customHeight="1">
      <c r="A10" s="141"/>
      <c r="B10" s="27">
        <v>4</v>
      </c>
      <c r="C10" s="35">
        <f>คะแนนสอบ!C9</f>
        <v>2378</v>
      </c>
      <c r="D10" s="36" t="str">
        <f>คะแนนสอบ!D9</f>
        <v>เด็กชายธนกฤติ  อินวกูล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25"/>
      <c r="DV10" s="141"/>
      <c r="DW10" s="141"/>
      <c r="DX10" s="141"/>
      <c r="DY10" s="141"/>
      <c r="DZ10" s="141"/>
    </row>
    <row r="11" spans="1:130" s="26" customFormat="1" ht="15.95" customHeight="1">
      <c r="A11" s="141"/>
      <c r="B11" s="27">
        <v>5</v>
      </c>
      <c r="C11" s="35">
        <f>คะแนนสอบ!C10</f>
        <v>2379</v>
      </c>
      <c r="D11" s="36" t="str">
        <f>คะแนนสอบ!D10</f>
        <v>เด็กชายปภาวิน  มังคะลา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25"/>
      <c r="DV11" s="141"/>
      <c r="DW11" s="141"/>
      <c r="DX11" s="141"/>
      <c r="DY11" s="141"/>
      <c r="DZ11" s="141"/>
    </row>
    <row r="12" spans="1:130" s="26" customFormat="1" ht="15.95" customHeight="1">
      <c r="A12" s="141"/>
      <c r="B12" s="27">
        <v>6</v>
      </c>
      <c r="C12" s="35">
        <f>คะแนนสอบ!C11</f>
        <v>2380</v>
      </c>
      <c r="D12" s="36" t="str">
        <f>คะแนนสอบ!D11</f>
        <v>เด็กชายธนกฤต  แย้มพรม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25"/>
      <c r="DV12" s="141"/>
      <c r="DW12" s="141"/>
      <c r="DX12" s="141"/>
      <c r="DY12" s="141"/>
      <c r="DZ12" s="141"/>
    </row>
    <row r="13" spans="1:130" s="26" customFormat="1" ht="15.95" customHeight="1">
      <c r="A13" s="141"/>
      <c r="B13" s="27">
        <v>7</v>
      </c>
      <c r="C13" s="35">
        <f>คะแนนสอบ!C12</f>
        <v>2381</v>
      </c>
      <c r="D13" s="36" t="str">
        <f>คะแนนสอบ!D12</f>
        <v>เด็กชายอัศวิน  พูลพร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25"/>
      <c r="DV13" s="141"/>
      <c r="DW13" s="141"/>
      <c r="DX13" s="141"/>
      <c r="DY13" s="141"/>
      <c r="DZ13" s="141"/>
    </row>
    <row r="14" spans="1:130" s="26" customFormat="1" ht="15.95" customHeight="1">
      <c r="A14" s="141"/>
      <c r="B14" s="27">
        <v>8</v>
      </c>
      <c r="C14" s="35">
        <f>คะแนนสอบ!C13</f>
        <v>2382</v>
      </c>
      <c r="D14" s="36" t="str">
        <f>คะแนนสอบ!D13</f>
        <v>เด็กหญิงจารุพิชญา  ธัญญเจริญ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25"/>
      <c r="DV14" s="141"/>
      <c r="DW14" s="141"/>
      <c r="DX14" s="141"/>
      <c r="DY14" s="141"/>
      <c r="DZ14" s="141"/>
    </row>
    <row r="15" spans="1:130" s="26" customFormat="1" ht="15.95" customHeight="1">
      <c r="A15" s="141"/>
      <c r="B15" s="27">
        <v>9</v>
      </c>
      <c r="C15" s="35">
        <f>คะแนนสอบ!C14</f>
        <v>2383</v>
      </c>
      <c r="D15" s="36" t="str">
        <f>คะแนนสอบ!D14</f>
        <v>เด็กหญิงนันท์นภัส  เจียมพัว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25"/>
      <c r="DV15" s="141"/>
      <c r="DW15" s="141"/>
      <c r="DX15" s="141"/>
      <c r="DY15" s="141"/>
      <c r="DZ15" s="141"/>
    </row>
    <row r="16" spans="1:130" s="26" customFormat="1" ht="15.95" customHeight="1">
      <c r="A16" s="141"/>
      <c r="B16" s="27">
        <v>10</v>
      </c>
      <c r="C16" s="35">
        <f>คะแนนสอบ!C15</f>
        <v>2384</v>
      </c>
      <c r="D16" s="36" t="str">
        <f>คะแนนสอบ!D15</f>
        <v>เด็กหญิงปภาดา  แก่นมั่น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25"/>
      <c r="DV16" s="141"/>
      <c r="DW16" s="141"/>
      <c r="DX16" s="141"/>
      <c r="DY16" s="141"/>
      <c r="DZ16" s="141"/>
    </row>
    <row r="17" spans="1:130" s="26" customFormat="1" ht="15.95" customHeight="1">
      <c r="A17" s="141"/>
      <c r="B17" s="27">
        <v>11</v>
      </c>
      <c r="C17" s="35">
        <f>คะแนนสอบ!C16</f>
        <v>2385</v>
      </c>
      <c r="D17" s="36" t="str">
        <f>คะแนนสอบ!D16</f>
        <v>เด็กหญิงกชพร  กล้อยกลิ้ง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25"/>
      <c r="DV17" s="141"/>
      <c r="DW17" s="141"/>
      <c r="DX17" s="141"/>
      <c r="DY17" s="141"/>
      <c r="DZ17" s="141"/>
    </row>
    <row r="18" spans="1:130" s="26" customFormat="1" ht="15.95" customHeight="1">
      <c r="A18" s="141"/>
      <c r="B18" s="27">
        <v>12</v>
      </c>
      <c r="C18" s="35">
        <f>คะแนนสอบ!C17</f>
        <v>2386</v>
      </c>
      <c r="D18" s="36" t="str">
        <f>คะแนนสอบ!D17</f>
        <v>เด็กหญิงณัฏฐธิดา  วุฒิชัยรังสรรค์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25"/>
      <c r="DV18" s="141"/>
      <c r="DW18" s="141"/>
      <c r="DX18" s="141"/>
      <c r="DY18" s="141"/>
      <c r="DZ18" s="141"/>
    </row>
    <row r="19" spans="1:130" s="26" customFormat="1" ht="15.95" customHeight="1">
      <c r="A19" s="141"/>
      <c r="B19" s="27">
        <v>13</v>
      </c>
      <c r="C19" s="35">
        <f>คะแนนสอบ!C18</f>
        <v>2387</v>
      </c>
      <c r="D19" s="36" t="str">
        <f>คะแนนสอบ!D18</f>
        <v>เด็กหญิงกมลธิดา  แท่งทอง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25"/>
      <c r="DV19" s="141"/>
      <c r="DW19" s="141"/>
      <c r="DX19" s="141"/>
      <c r="DY19" s="141"/>
      <c r="DZ19" s="141"/>
    </row>
    <row r="20" spans="1:130" s="26" customFormat="1" ht="15.95" customHeight="1">
      <c r="A20" s="141"/>
      <c r="B20" s="27">
        <v>14</v>
      </c>
      <c r="C20" s="35">
        <f>คะแนนสอบ!C19</f>
        <v>2426</v>
      </c>
      <c r="D20" s="36" t="str">
        <f>คะแนนสอบ!D19</f>
        <v>เด็กชายธีรดล  กรานวงษ์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25"/>
      <c r="DV20" s="141"/>
      <c r="DW20" s="141"/>
      <c r="DX20" s="141"/>
      <c r="DY20" s="141"/>
      <c r="DZ20" s="141"/>
    </row>
    <row r="21" spans="1:130" s="26" customFormat="1" ht="15.95" customHeight="1">
      <c r="A21" s="141"/>
      <c r="B21" s="27">
        <v>15</v>
      </c>
      <c r="C21" s="35">
        <f>คะแนนสอบ!C20</f>
        <v>2427</v>
      </c>
      <c r="D21" s="36" t="str">
        <f>คะแนนสอบ!D20</f>
        <v>เด็กชายเอกรัตน์  ศุกประเสริฐ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25"/>
      <c r="DV21" s="141"/>
      <c r="DW21" s="141"/>
      <c r="DX21" s="141"/>
      <c r="DY21" s="141"/>
      <c r="DZ21" s="141"/>
    </row>
    <row r="22" spans="1:130" s="26" customFormat="1" ht="15.95" customHeight="1">
      <c r="A22" s="141"/>
      <c r="B22" s="27">
        <v>16</v>
      </c>
      <c r="C22" s="35">
        <f>คะแนนสอบ!C21</f>
        <v>2428</v>
      </c>
      <c r="D22" s="36" t="str">
        <f>คะแนนสอบ!D21</f>
        <v>เด็กชายจารุวัฒน์  จั่นหนู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25"/>
      <c r="DV22" s="141"/>
      <c r="DW22" s="141"/>
      <c r="DX22" s="141"/>
      <c r="DY22" s="141"/>
      <c r="DZ22" s="141"/>
    </row>
    <row r="23" spans="1:130" s="26" customFormat="1" ht="15.95" customHeight="1">
      <c r="A23" s="141"/>
      <c r="B23" s="27">
        <v>17</v>
      </c>
      <c r="C23" s="35">
        <f>คะแนนสอบ!C22</f>
        <v>2484</v>
      </c>
      <c r="D23" s="36" t="str">
        <f>คะแนนสอบ!D22</f>
        <v>เด็กหญิงกวิสรา  ยอดย้อย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25"/>
      <c r="DV23" s="141"/>
      <c r="DW23" s="141"/>
      <c r="DX23" s="141"/>
      <c r="DY23" s="141"/>
      <c r="DZ23" s="141"/>
    </row>
    <row r="24" spans="1:130" s="26" customFormat="1" ht="15.95" customHeight="1">
      <c r="A24" s="141"/>
      <c r="B24" s="27">
        <v>18</v>
      </c>
      <c r="C24" s="35">
        <f>คะแนนสอบ!C23</f>
        <v>2485</v>
      </c>
      <c r="D24" s="36" t="str">
        <f>คะแนนสอบ!D23</f>
        <v>เด็กชายกิตติคุณ  สิทธิกูล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25"/>
      <c r="DV24" s="141"/>
      <c r="DW24" s="141"/>
      <c r="DX24" s="141"/>
      <c r="DY24" s="141"/>
      <c r="DZ24" s="141"/>
    </row>
    <row r="25" spans="1:130" s="26" customFormat="1" ht="15.95" customHeight="1">
      <c r="A25" s="141"/>
      <c r="B25" s="27">
        <v>19</v>
      </c>
      <c r="C25" s="35">
        <f>คะแนนสอบ!C24</f>
        <v>2486</v>
      </c>
      <c r="D25" s="36" t="str">
        <f>คะแนนสอบ!D24</f>
        <v>เด็กชายปรัตถกร  พูลพิพัฒน์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25"/>
      <c r="DV25" s="141"/>
      <c r="DW25" s="141"/>
      <c r="DX25" s="141"/>
      <c r="DY25" s="141"/>
      <c r="DZ25" s="141"/>
    </row>
    <row r="26" spans="1:130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25"/>
      <c r="DV26" s="141"/>
      <c r="DW26" s="141"/>
      <c r="DX26" s="141"/>
      <c r="DY26" s="141"/>
      <c r="DZ26" s="141"/>
    </row>
    <row r="27" spans="1:130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25"/>
      <c r="DV27" s="141"/>
      <c r="DW27" s="141"/>
      <c r="DX27" s="141"/>
      <c r="DY27" s="141"/>
      <c r="DZ27" s="141"/>
    </row>
    <row r="28" spans="1:130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25"/>
      <c r="DV28" s="141"/>
      <c r="DW28" s="141"/>
      <c r="DX28" s="141"/>
      <c r="DY28" s="141"/>
      <c r="DZ28" s="141"/>
    </row>
    <row r="29" spans="1:130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25"/>
      <c r="DV29" s="141"/>
      <c r="DW29" s="141"/>
      <c r="DX29" s="141"/>
      <c r="DY29" s="141"/>
      <c r="DZ29" s="141"/>
    </row>
    <row r="30" spans="1:130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25"/>
      <c r="DV30" s="141"/>
      <c r="DW30" s="141"/>
      <c r="DX30" s="141"/>
      <c r="DY30" s="141"/>
      <c r="DZ30" s="141"/>
    </row>
    <row r="31" spans="1:130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25"/>
      <c r="DV31" s="141"/>
      <c r="DW31" s="141"/>
      <c r="DX31" s="141"/>
      <c r="DY31" s="141"/>
      <c r="DZ31" s="141"/>
    </row>
    <row r="32" spans="1:130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25"/>
      <c r="DV32" s="141"/>
      <c r="DW32" s="141"/>
      <c r="DX32" s="141"/>
      <c r="DY32" s="141"/>
      <c r="DZ32" s="141"/>
    </row>
    <row r="33" spans="1:130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25"/>
      <c r="DV33" s="141"/>
      <c r="DW33" s="141"/>
      <c r="DX33" s="141"/>
      <c r="DY33" s="141"/>
      <c r="DZ33" s="141"/>
    </row>
    <row r="34" spans="1:130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25"/>
      <c r="DV34" s="141"/>
      <c r="DW34" s="141"/>
      <c r="DX34" s="141"/>
      <c r="DY34" s="141"/>
      <c r="DZ34" s="141"/>
    </row>
    <row r="35" spans="1:130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25"/>
      <c r="DV35" s="141"/>
      <c r="DW35" s="141"/>
      <c r="DX35" s="141"/>
      <c r="DY35" s="141"/>
      <c r="DZ35" s="141"/>
    </row>
    <row r="36" spans="1:130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25"/>
      <c r="DV36" s="141"/>
      <c r="DW36" s="141"/>
      <c r="DX36" s="141"/>
      <c r="DY36" s="141"/>
      <c r="DZ36" s="141"/>
    </row>
    <row r="37" spans="1:130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25"/>
      <c r="DV37" s="141"/>
      <c r="DW37" s="141"/>
      <c r="DX37" s="141"/>
      <c r="DY37" s="141"/>
      <c r="DZ37" s="141"/>
    </row>
    <row r="38" spans="1:130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25"/>
      <c r="DV38" s="141"/>
      <c r="DW38" s="141"/>
      <c r="DX38" s="141"/>
      <c r="DY38" s="141"/>
      <c r="DZ38" s="141"/>
    </row>
    <row r="39" spans="1:130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25"/>
      <c r="DV39" s="141"/>
      <c r="DW39" s="141"/>
      <c r="DX39" s="141"/>
      <c r="DY39" s="141"/>
      <c r="DZ39" s="141"/>
    </row>
    <row r="40" spans="1:130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25"/>
      <c r="DV40" s="141"/>
      <c r="DW40" s="141"/>
      <c r="DX40" s="141"/>
      <c r="DY40" s="141"/>
      <c r="DZ40" s="141"/>
    </row>
    <row r="41" spans="1:130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25"/>
      <c r="DV41" s="141"/>
      <c r="DW41" s="141"/>
      <c r="DX41" s="141"/>
      <c r="DY41" s="141"/>
      <c r="DZ41" s="141"/>
    </row>
    <row r="42" spans="1:130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25"/>
      <c r="DV42" s="141"/>
      <c r="DW42" s="141"/>
      <c r="DX42" s="141"/>
      <c r="DY42" s="141"/>
      <c r="DZ42" s="141"/>
    </row>
    <row r="43" spans="1:130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25"/>
      <c r="DV43" s="141"/>
      <c r="DW43" s="141"/>
      <c r="DX43" s="141"/>
      <c r="DY43" s="141"/>
      <c r="DZ43" s="141"/>
    </row>
    <row r="44" spans="1:130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25"/>
      <c r="DV44" s="141"/>
      <c r="DW44" s="141"/>
      <c r="DX44" s="141"/>
      <c r="DY44" s="141"/>
      <c r="DZ44" s="141"/>
    </row>
    <row r="45" spans="1:130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25"/>
      <c r="DV45" s="141"/>
      <c r="DW45" s="141"/>
      <c r="DX45" s="141"/>
      <c r="DY45" s="141"/>
      <c r="DZ45" s="141"/>
    </row>
    <row r="46" spans="1:130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25"/>
      <c r="DV46" s="141"/>
      <c r="DW46" s="141"/>
      <c r="DX46" s="141"/>
      <c r="DY46" s="141"/>
      <c r="DZ46" s="141"/>
    </row>
    <row r="47" spans="1:130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25"/>
      <c r="DV47" s="141"/>
      <c r="DW47" s="141"/>
      <c r="DX47" s="141"/>
      <c r="DY47" s="141"/>
      <c r="DZ47" s="141"/>
    </row>
    <row r="48" spans="1:130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25"/>
      <c r="DV48" s="141"/>
      <c r="DW48" s="141"/>
      <c r="DX48" s="141"/>
      <c r="DY48" s="141"/>
      <c r="DZ48" s="141"/>
    </row>
    <row r="49" spans="1:130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25"/>
      <c r="DV49" s="141"/>
      <c r="DW49" s="141"/>
      <c r="DX49" s="141"/>
      <c r="DY49" s="141"/>
      <c r="DZ49" s="141"/>
    </row>
    <row r="50" spans="1:130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25"/>
      <c r="DV50" s="141"/>
      <c r="DW50" s="141"/>
      <c r="DX50" s="141"/>
      <c r="DY50" s="141"/>
      <c r="DZ50" s="141"/>
    </row>
    <row r="51" spans="1:130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25"/>
      <c r="DV51" s="141"/>
      <c r="DW51" s="141"/>
      <c r="DX51" s="141"/>
      <c r="DY51" s="141"/>
      <c r="DZ51" s="141"/>
    </row>
    <row r="52" spans="1:130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25"/>
      <c r="DV52" s="141"/>
      <c r="DW52" s="141"/>
      <c r="DX52" s="141"/>
      <c r="DY52" s="141"/>
      <c r="DZ52" s="141"/>
    </row>
    <row r="53" spans="1:130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25"/>
      <c r="DV53" s="141"/>
      <c r="DW53" s="141"/>
      <c r="DX53" s="141"/>
      <c r="DY53" s="141"/>
      <c r="DZ53" s="141"/>
    </row>
    <row r="54" spans="1:130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25"/>
      <c r="DV54" s="141"/>
      <c r="DW54" s="141"/>
      <c r="DX54" s="141"/>
      <c r="DY54" s="141"/>
      <c r="DZ54" s="141"/>
    </row>
    <row r="55" spans="1:130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25"/>
      <c r="DV55" s="141"/>
      <c r="DW55" s="141"/>
      <c r="DX55" s="141"/>
      <c r="DY55" s="141"/>
      <c r="DZ55" s="141"/>
    </row>
    <row r="56" spans="1:130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25"/>
      <c r="DV56" s="141"/>
      <c r="DW56" s="141"/>
      <c r="DX56" s="141"/>
      <c r="DY56" s="141"/>
      <c r="DZ56" s="141"/>
    </row>
    <row r="57" spans="1:130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0"/>
      <c r="DW57" s="140"/>
      <c r="DX57" s="140"/>
      <c r="DY57" s="140"/>
      <c r="DZ57" s="140"/>
    </row>
    <row r="58" spans="1:130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0"/>
      <c r="DW58" s="140"/>
      <c r="DX58" s="140"/>
      <c r="DY58" s="140"/>
      <c r="DZ58" s="140"/>
    </row>
    <row r="59" spans="1:130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0"/>
      <c r="DV59" s="140"/>
      <c r="DW59" s="140"/>
      <c r="DX59" s="140"/>
      <c r="DY59" s="140"/>
      <c r="DZ59" s="140"/>
    </row>
    <row r="60" spans="1:130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0"/>
      <c r="DV60" s="140"/>
      <c r="DW60" s="140"/>
      <c r="DX60" s="140"/>
      <c r="DY60" s="140"/>
      <c r="DZ60" s="140"/>
    </row>
    <row r="61" spans="1:13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</row>
    <row r="62" spans="1:13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</row>
    <row r="63" spans="1:13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</row>
    <row r="64" spans="1:13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</row>
    <row r="65" spans="1:130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</row>
    <row r="66" spans="1:130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</row>
  </sheetData>
  <sheetProtection password="CCE8" sheet="1" objects="1" scenarios="1" selectLockedCells="1"/>
  <mergeCells count="19">
    <mergeCell ref="CO4:CV4"/>
    <mergeCell ref="CW4:DD4"/>
    <mergeCell ref="DE4:DL4"/>
    <mergeCell ref="BQ4:BX4"/>
    <mergeCell ref="DM4:DT4"/>
    <mergeCell ref="BY4:CF4"/>
    <mergeCell ref="CG4:CN4"/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'03'!$C52</f>
        <v/>
      </c>
      <c r="F6" s="613" t="str">
        <f>"เลขประจำตัว     "&amp;'ข้อมูลนักเรียน  '!B52</f>
        <v xml:space="preserve">เลขประจำตัว     </v>
      </c>
      <c r="G6" s="613"/>
      <c r="H6" s="58" t="s">
        <v>2</v>
      </c>
      <c r="I6" s="76">
        <f>'03'!$A52</f>
        <v>48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IF('ร,มส'!E54="","",'ร,มส'!E54)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'03'!$E52</f>
        <v/>
      </c>
      <c r="I9" s="87" t="str">
        <f t="shared" si="0"/>
        <v/>
      </c>
      <c r="J9" s="88"/>
      <c r="M9" s="43" t="str">
        <f>IF('ร,มส'!F54="","",'ร,มส'!F54)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'03'!$F52</f>
        <v/>
      </c>
      <c r="I10" s="87" t="str">
        <f t="shared" si="0"/>
        <v/>
      </c>
      <c r="J10" s="88"/>
      <c r="M10" s="43" t="str">
        <f>IF('ร,มส'!G54="","",'ร,มส'!G54)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'03'!$G52</f>
        <v/>
      </c>
      <c r="I11" s="87" t="str">
        <f t="shared" si="0"/>
        <v/>
      </c>
      <c r="J11" s="88"/>
      <c r="M11" s="43" t="str">
        <f>IF('ร,มส'!H54="","",'ร,มส'!H54)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'03'!$H52</f>
        <v/>
      </c>
      <c r="I12" s="87" t="str">
        <f t="shared" si="0"/>
        <v/>
      </c>
      <c r="J12" s="88"/>
      <c r="M12" s="43" t="str">
        <f>IF('ร,มส'!I54="","",'ร,มส'!I54)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'03'!$I52</f>
        <v/>
      </c>
      <c r="I13" s="87" t="str">
        <f t="shared" si="0"/>
        <v/>
      </c>
      <c r="J13" s="88"/>
      <c r="M13" s="43" t="str">
        <f>IF('ร,มส'!J54="","",'ร,มส'!J54)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'03'!$J52</f>
        <v/>
      </c>
      <c r="I14" s="87" t="str">
        <f t="shared" si="0"/>
        <v/>
      </c>
      <c r="J14" s="88"/>
      <c r="M14" s="43" t="str">
        <f>IF('ร,มส'!K54="","",'ร,มส'!K54)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'03'!$K52</f>
        <v/>
      </c>
      <c r="I15" s="87" t="str">
        <f t="shared" si="0"/>
        <v/>
      </c>
      <c r="J15" s="88"/>
      <c r="M15" s="43" t="str">
        <f>IF('ร,มส'!L54="","",'ร,มส'!L54)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'03'!$L52</f>
        <v/>
      </c>
      <c r="I16" s="87" t="str">
        <f t="shared" si="0"/>
        <v/>
      </c>
      <c r="J16" s="88"/>
      <c r="M16" s="43" t="str">
        <f>IF('ร,มส'!M54="","",'ร,มส'!M54)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'03'!$M52</f>
        <v/>
      </c>
      <c r="I17" s="87" t="str">
        <f t="shared" si="0"/>
        <v/>
      </c>
      <c r="J17" s="88"/>
      <c r="M17" s="43" t="str">
        <f>IF('ร,มส'!N54="","",'ร,มส'!N54)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'03'!$N52</f>
        <v/>
      </c>
      <c r="I18" s="87" t="str">
        <f t="shared" si="0"/>
        <v/>
      </c>
      <c r="J18" s="88"/>
      <c r="M18" s="43" t="str">
        <f>IF('ร,มส'!O54="","",'ร,มส'!O54)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'03'!$O52</f>
        <v/>
      </c>
      <c r="I19" s="87" t="str">
        <f t="shared" si="0"/>
        <v/>
      </c>
      <c r="J19" s="88"/>
      <c r="M19" s="43" t="str">
        <f>IF('ร,มส'!P54="","",'ร,มส'!P54)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'03'!$P52</f>
        <v/>
      </c>
      <c r="I20" s="87" t="str">
        <f t="shared" si="0"/>
        <v/>
      </c>
      <c r="J20" s="88"/>
      <c r="M20" s="43" t="str">
        <f>IF('ร,มส'!Q54="","",'ร,มส'!Q54)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'03'!$Q52</f>
        <v/>
      </c>
      <c r="I21" s="87" t="str">
        <f t="shared" si="0"/>
        <v/>
      </c>
      <c r="J21" s="88"/>
      <c r="M21" s="43" t="str">
        <f>IF('ร,มส'!R54="","",'ร,มส'!R54)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'03'!$R52</f>
        <v/>
      </c>
      <c r="I22" s="87" t="str">
        <f t="shared" si="0"/>
        <v/>
      </c>
      <c r="J22" s="88"/>
      <c r="M22" s="43" t="str">
        <f>IF('ร,มส'!S54="","",'ร,มส'!S54)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'02'!$S$52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IF(เกณฑ์!E16="คะแนนร้อยละ",'03'!$U52,'02'!$AM52)</f>
        <v/>
      </c>
      <c r="F26" s="615"/>
      <c r="G26" s="356" t="s">
        <v>355</v>
      </c>
      <c r="H26" s="357"/>
      <c r="I26" s="358"/>
      <c r="J26" s="51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ข้อมูลกิจกรรม!$D$52</f>
        <v/>
      </c>
      <c r="F27" s="615"/>
      <c r="G27" s="356" t="s">
        <v>356</v>
      </c>
      <c r="H27" s="357"/>
      <c r="I27" s="358"/>
      <c r="J27" s="51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ข้อมูลกิจกรรม!$E$52</f>
        <v/>
      </c>
      <c r="F28" s="615"/>
      <c r="G28" s="356" t="s">
        <v>357</v>
      </c>
      <c r="H28" s="357"/>
      <c r="I28" s="358"/>
      <c r="J28" s="51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7"/>
      <c r="C29" s="608"/>
      <c r="D29" s="82" t="str">
        <f>ข้อมูลกิจกรรม!$V$52</f>
        <v/>
      </c>
      <c r="E29" s="86" t="str">
        <f>ข้อมูลกิจกรรม!$F$52</f>
        <v/>
      </c>
      <c r="F29" s="616"/>
      <c r="G29" s="359" t="s">
        <v>358</v>
      </c>
      <c r="H29" s="360"/>
      <c r="I29" s="361"/>
      <c r="J29" s="51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ข้อมูลกิจกรรม!$W$52</f>
        <v/>
      </c>
      <c r="E30" s="86" t="str">
        <f>ข้อมูลกิจกรรม!$G$52</f>
        <v/>
      </c>
      <c r="F30" s="426" t="s">
        <v>425</v>
      </c>
      <c r="G30" s="427"/>
      <c r="H30" s="427"/>
      <c r="I30" s="428"/>
      <c r="J30" s="86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'03'!$C53</f>
        <v/>
      </c>
      <c r="F6" s="613" t="str">
        <f>"เลขประจำตัว     "&amp;'ข้อมูลนักเรียน  '!B53</f>
        <v xml:space="preserve">เลขประจำตัว     </v>
      </c>
      <c r="G6" s="613"/>
      <c r="H6" s="58" t="s">
        <v>2</v>
      </c>
      <c r="I6" s="76">
        <f>'03'!$A53</f>
        <v>49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IF('ร,มส'!E55="","",'ร,มส'!E55)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'03'!$E53</f>
        <v/>
      </c>
      <c r="I9" s="87" t="str">
        <f t="shared" si="0"/>
        <v/>
      </c>
      <c r="J9" s="88"/>
      <c r="M9" s="43" t="str">
        <f>IF('ร,มส'!F55="","",'ร,มส'!F55)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'03'!$F53</f>
        <v/>
      </c>
      <c r="I10" s="87" t="str">
        <f t="shared" si="0"/>
        <v/>
      </c>
      <c r="J10" s="88"/>
      <c r="M10" s="43" t="str">
        <f>IF('ร,มส'!G55="","",'ร,มส'!G55)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'03'!$G53</f>
        <v/>
      </c>
      <c r="I11" s="87" t="str">
        <f t="shared" si="0"/>
        <v/>
      </c>
      <c r="J11" s="88"/>
      <c r="M11" s="43" t="str">
        <f>IF('ร,มส'!H55="","",'ร,มส'!H55)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'03'!$H53</f>
        <v/>
      </c>
      <c r="I12" s="87" t="str">
        <f t="shared" si="0"/>
        <v/>
      </c>
      <c r="J12" s="88"/>
      <c r="M12" s="43" t="str">
        <f>IF('ร,มส'!I55="","",'ร,มส'!I55)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'03'!$I53</f>
        <v/>
      </c>
      <c r="I13" s="87" t="str">
        <f t="shared" si="0"/>
        <v/>
      </c>
      <c r="J13" s="88"/>
      <c r="M13" s="43" t="str">
        <f>IF('ร,มส'!J55="","",'ร,มส'!J55)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'03'!$J53</f>
        <v/>
      </c>
      <c r="I14" s="87" t="str">
        <f t="shared" si="0"/>
        <v/>
      </c>
      <c r="J14" s="88"/>
      <c r="M14" s="43" t="str">
        <f>IF('ร,มส'!K55="","",'ร,มส'!K55)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'03'!$K53</f>
        <v/>
      </c>
      <c r="I15" s="87" t="str">
        <f t="shared" si="0"/>
        <v/>
      </c>
      <c r="J15" s="88"/>
      <c r="M15" s="43" t="str">
        <f>IF('ร,มส'!L55="","",'ร,มส'!L55)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'03'!$L53</f>
        <v/>
      </c>
      <c r="I16" s="87" t="str">
        <f t="shared" si="0"/>
        <v/>
      </c>
      <c r="J16" s="88"/>
      <c r="M16" s="43" t="str">
        <f>IF('ร,มส'!M55="","",'ร,มส'!M55)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'03'!$M53</f>
        <v/>
      </c>
      <c r="I17" s="87" t="str">
        <f t="shared" si="0"/>
        <v/>
      </c>
      <c r="J17" s="88"/>
      <c r="M17" s="43" t="str">
        <f>IF('ร,มส'!N55="","",'ร,มส'!N55)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'03'!$N53</f>
        <v/>
      </c>
      <c r="I18" s="87" t="str">
        <f t="shared" si="0"/>
        <v/>
      </c>
      <c r="J18" s="88"/>
      <c r="M18" s="43" t="str">
        <f>IF('ร,มส'!O55="","",'ร,มส'!O55)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'03'!$O53</f>
        <v/>
      </c>
      <c r="I19" s="87" t="str">
        <f t="shared" si="0"/>
        <v/>
      </c>
      <c r="J19" s="88"/>
      <c r="M19" s="43" t="str">
        <f>IF('ร,มส'!P55="","",'ร,มส'!P55)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'03'!$P53</f>
        <v/>
      </c>
      <c r="I20" s="87" t="str">
        <f t="shared" si="0"/>
        <v/>
      </c>
      <c r="J20" s="88"/>
      <c r="M20" s="43" t="str">
        <f>IF('ร,มส'!Q55="","",'ร,มส'!Q55)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'03'!$Q53</f>
        <v/>
      </c>
      <c r="I21" s="87" t="str">
        <f t="shared" si="0"/>
        <v/>
      </c>
      <c r="J21" s="88"/>
      <c r="M21" s="43" t="str">
        <f>IF('ร,มส'!R55="","",'ร,มส'!R55)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'03'!$R53</f>
        <v/>
      </c>
      <c r="I22" s="87" t="str">
        <f t="shared" si="0"/>
        <v/>
      </c>
      <c r="J22" s="88"/>
      <c r="M22" s="43" t="str">
        <f>IF('ร,มส'!S55="","",'ร,มส'!S55)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'02'!$S$53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IF(เกณฑ์!E16="คะแนนร้อยละ",'03'!$U53,'02'!$AM53)</f>
        <v/>
      </c>
      <c r="F26" s="615"/>
      <c r="G26" s="356" t="s">
        <v>355</v>
      </c>
      <c r="H26" s="357"/>
      <c r="I26" s="358"/>
      <c r="J26" s="51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ข้อมูลกิจกรรม!$D$53</f>
        <v/>
      </c>
      <c r="F27" s="615"/>
      <c r="G27" s="356" t="s">
        <v>356</v>
      </c>
      <c r="H27" s="357"/>
      <c r="I27" s="358"/>
      <c r="J27" s="51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ข้อมูลกิจกรรม!$E$53</f>
        <v/>
      </c>
      <c r="F28" s="615"/>
      <c r="G28" s="356" t="s">
        <v>357</v>
      </c>
      <c r="H28" s="357"/>
      <c r="I28" s="358"/>
      <c r="J28" s="51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7"/>
      <c r="C29" s="608"/>
      <c r="D29" s="82" t="str">
        <f>ข้อมูลกิจกรรม!$V$53</f>
        <v/>
      </c>
      <c r="E29" s="86" t="str">
        <f>ข้อมูลกิจกรรม!$F$53</f>
        <v/>
      </c>
      <c r="F29" s="616"/>
      <c r="G29" s="359" t="s">
        <v>358</v>
      </c>
      <c r="H29" s="360"/>
      <c r="I29" s="361"/>
      <c r="J29" s="51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ข้อมูลกิจกรรม!$W$53</f>
        <v/>
      </c>
      <c r="E30" s="86" t="str">
        <f>ข้อมูลกิจกรรม!$G$53</f>
        <v/>
      </c>
      <c r="F30" s="426" t="s">
        <v>425</v>
      </c>
      <c r="G30" s="427"/>
      <c r="H30" s="427"/>
      <c r="I30" s="428"/>
      <c r="J30" s="86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7" t="str">
        <f>'1'!B2:J2</f>
        <v>แบบรายงานประจำตัวนักเรียน : ผลการพัฒนาคุณภาพผู้เรียนรายบุคคล</v>
      </c>
      <c r="C2" s="617"/>
      <c r="D2" s="617"/>
      <c r="E2" s="617"/>
      <c r="F2" s="617"/>
      <c r="G2" s="617"/>
      <c r="H2" s="617"/>
      <c r="I2" s="617"/>
      <c r="J2" s="617"/>
    </row>
    <row r="3" spans="2:13">
      <c r="B3" s="618" t="str">
        <f>'1'!B3:J3</f>
        <v>โรงเรียนวัดโฆสิตาราม  สำนักงานเขตพื้นที่การศึกษาประถมศึกษาชัยนาท</v>
      </c>
      <c r="C3" s="618"/>
      <c r="D3" s="618"/>
      <c r="E3" s="618"/>
      <c r="F3" s="618"/>
      <c r="G3" s="618"/>
      <c r="H3" s="618"/>
      <c r="I3" s="618"/>
      <c r="J3" s="618"/>
    </row>
    <row r="4" spans="2:13">
      <c r="B4" s="618" t="str">
        <f>'1'!B4:J4</f>
        <v>ระดับชั้นประถมศึกษาปีที่ 1    ปีการศึกษา   2568</v>
      </c>
      <c r="C4" s="618"/>
      <c r="D4" s="618"/>
      <c r="E4" s="618"/>
      <c r="F4" s="618"/>
      <c r="G4" s="618"/>
      <c r="H4" s="618"/>
      <c r="I4" s="618"/>
      <c r="J4" s="618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'03'!$C54</f>
        <v/>
      </c>
      <c r="F6" s="613" t="str">
        <f>"เลขประจำตัว     "&amp;'ข้อมูลนักเรียน  '!B54</f>
        <v xml:space="preserve">เลขประจำตัว     </v>
      </c>
      <c r="G6" s="613"/>
      <c r="H6" s="58" t="s">
        <v>2</v>
      </c>
      <c r="I6" s="76">
        <f>'03'!$A54</f>
        <v>50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ท11101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IF('ร,มส'!E56="","",'ร,มส'!E56)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ค11101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'03'!$E54</f>
        <v/>
      </c>
      <c r="I9" s="87" t="str">
        <f t="shared" si="0"/>
        <v/>
      </c>
      <c r="J9" s="88"/>
      <c r="M9" s="43" t="str">
        <f>IF('ร,มส'!F56="","",'ร,มส'!F56)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ว11101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'03'!$F54</f>
        <v/>
      </c>
      <c r="I10" s="87" t="str">
        <f t="shared" si="0"/>
        <v/>
      </c>
      <c r="J10" s="88"/>
      <c r="M10" s="43" t="str">
        <f>IF('ร,มส'!G56="","",'ร,มส'!G56)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ส11101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'03'!$G54</f>
        <v/>
      </c>
      <c r="I11" s="87" t="str">
        <f t="shared" si="0"/>
        <v/>
      </c>
      <c r="J11" s="88"/>
      <c r="M11" s="43" t="str">
        <f>IF('ร,มส'!H56="","",'ร,มส'!H56)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ส11102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'03'!$H54</f>
        <v/>
      </c>
      <c r="I12" s="87" t="str">
        <f t="shared" si="0"/>
        <v/>
      </c>
      <c r="J12" s="88"/>
      <c r="M12" s="43" t="str">
        <f>IF('ร,มส'!I56="","",'ร,มส'!I56)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พ11101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'03'!$I54</f>
        <v/>
      </c>
      <c r="I13" s="87" t="str">
        <f t="shared" si="0"/>
        <v/>
      </c>
      <c r="J13" s="88"/>
      <c r="M13" s="43" t="str">
        <f>IF('ร,มส'!J56="","",'ร,มส'!J56)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ศ11101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'03'!$J54</f>
        <v/>
      </c>
      <c r="I14" s="87" t="str">
        <f t="shared" si="0"/>
        <v/>
      </c>
      <c r="J14" s="88"/>
      <c r="M14" s="43" t="str">
        <f>IF('ร,มส'!K56="","",'ร,มส'!K56)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ง11101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'03'!$K54</f>
        <v/>
      </c>
      <c r="I15" s="87" t="str">
        <f t="shared" si="0"/>
        <v/>
      </c>
      <c r="J15" s="88"/>
      <c r="M15" s="43" t="str">
        <f>IF('ร,มส'!L56="","",'ร,มส'!L56)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อ11101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'03'!$L54</f>
        <v/>
      </c>
      <c r="I16" s="87" t="str">
        <f t="shared" si="0"/>
        <v/>
      </c>
      <c r="J16" s="88"/>
      <c r="M16" s="43" t="str">
        <f>IF('ร,มส'!M56="","",'ร,มส'!M56)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จ11201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'03'!$M54</f>
        <v/>
      </c>
      <c r="I17" s="87" t="str">
        <f t="shared" si="0"/>
        <v/>
      </c>
      <c r="J17" s="88"/>
      <c r="M17" s="43" t="str">
        <f>IF('ร,มส'!N56="","",'ร,มส'!N56)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ส11201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'03'!$N54</f>
        <v/>
      </c>
      <c r="I18" s="87" t="str">
        <f t="shared" si="0"/>
        <v/>
      </c>
      <c r="J18" s="88"/>
      <c r="M18" s="43" t="str">
        <f>IF('ร,มส'!O56="","",'ร,มส'!O56)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อ11201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'03'!$O54</f>
        <v/>
      </c>
      <c r="I19" s="87" t="str">
        <f t="shared" si="0"/>
        <v/>
      </c>
      <c r="J19" s="88"/>
      <c r="M19" s="43" t="str">
        <f>IF('ร,มส'!P56="","",'ร,มส'!P56)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พ11201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'03'!$P54</f>
        <v/>
      </c>
      <c r="I20" s="87" t="str">
        <f t="shared" si="0"/>
        <v/>
      </c>
      <c r="J20" s="88"/>
      <c r="M20" s="43" t="str">
        <f>IF('ร,มส'!Q56="","",'ร,มส'!Q56)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'03'!$Q54</f>
        <v/>
      </c>
      <c r="I21" s="87" t="str">
        <f t="shared" si="0"/>
        <v/>
      </c>
      <c r="J21" s="88"/>
      <c r="M21" s="43" t="str">
        <f>IF('ร,มส'!R56="","",'ร,มส'!R56)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'03'!$R54</f>
        <v/>
      </c>
      <c r="I22" s="87" t="str">
        <f t="shared" si="0"/>
        <v/>
      </c>
      <c r="J22" s="88"/>
      <c r="M22" s="43" t="str">
        <f>IF('ร,มส'!S56="","",'ร,มส'!S56)</f>
        <v/>
      </c>
    </row>
    <row r="23" spans="2:13">
      <c r="B23" s="493" t="s">
        <v>3</v>
      </c>
      <c r="C23" s="612"/>
      <c r="D23" s="494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'02'!$S$54</f>
        <v/>
      </c>
      <c r="F25" s="614" t="s">
        <v>359</v>
      </c>
      <c r="G25" s="356" t="s">
        <v>354</v>
      </c>
      <c r="H25" s="357"/>
      <c r="I25" s="358"/>
      <c r="J25" s="51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IF(เกณฑ์!E16="คะแนนร้อยละ",'03'!$U54,'02'!$AM54)</f>
        <v/>
      </c>
      <c r="F26" s="615"/>
      <c r="G26" s="356" t="s">
        <v>355</v>
      </c>
      <c r="H26" s="357"/>
      <c r="I26" s="358"/>
      <c r="J26" s="51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5" t="s">
        <v>29</v>
      </c>
      <c r="C27" s="606"/>
      <c r="D27" s="82" t="str">
        <f>กิจกรรมพัฒนาผู้เรียน!E5</f>
        <v>แนะแนว</v>
      </c>
      <c r="E27" s="86" t="str">
        <f>ข้อมูลกิจกรรม!$D$54</f>
        <v/>
      </c>
      <c r="F27" s="615"/>
      <c r="G27" s="356" t="s">
        <v>356</v>
      </c>
      <c r="H27" s="357"/>
      <c r="I27" s="358"/>
      <c r="J27" s="51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7"/>
      <c r="C28" s="608"/>
      <c r="D28" s="82" t="str">
        <f>กิจกรรมพัฒนาผู้เรียน!F5</f>
        <v>ลูกเสือฯ/ยุว</v>
      </c>
      <c r="E28" s="86" t="str">
        <f>ข้อมูลกิจกรรม!$E$54</f>
        <v/>
      </c>
      <c r="F28" s="615"/>
      <c r="G28" s="356" t="s">
        <v>357</v>
      </c>
      <c r="H28" s="357"/>
      <c r="I28" s="358"/>
      <c r="J28" s="51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7"/>
      <c r="C29" s="608"/>
      <c r="D29" s="82" t="str">
        <f>ข้อมูลกิจกรรม!$V$54</f>
        <v/>
      </c>
      <c r="E29" s="86" t="str">
        <f>ข้อมูลกิจกรรม!$F$54</f>
        <v/>
      </c>
      <c r="F29" s="616"/>
      <c r="G29" s="359" t="s">
        <v>358</v>
      </c>
      <c r="H29" s="360"/>
      <c r="I29" s="361"/>
      <c r="J29" s="51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9"/>
      <c r="C30" s="610"/>
      <c r="D30" s="82" t="str">
        <f>ข้อมูลกิจกรรม!$W$54</f>
        <v/>
      </c>
      <c r="E30" s="86" t="str">
        <f>ข้อมูลกิจกรรม!$G$54</f>
        <v/>
      </c>
      <c r="F30" s="426" t="s">
        <v>425</v>
      </c>
      <c r="G30" s="427"/>
      <c r="H30" s="427"/>
      <c r="I30" s="428"/>
      <c r="J30" s="86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5" t="s">
        <v>30</v>
      </c>
      <c r="C31" s="606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3"/>
      <c r="G31" s="424"/>
      <c r="H31" s="424"/>
      <c r="J31" s="49"/>
    </row>
    <row r="32" spans="2:13" ht="21.75" customHeight="1">
      <c r="B32" s="607"/>
      <c r="C32" s="608"/>
      <c r="D32" s="104" t="str">
        <f>"2." &amp;'ข้อมูลพื้นฐาน  '!I14</f>
        <v>2.ซื่อสัตย์สุจริต</v>
      </c>
      <c r="E32" s="86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3"/>
      <c r="J32" s="49"/>
    </row>
    <row r="33" spans="2:10" ht="21.75" customHeight="1">
      <c r="B33" s="607"/>
      <c r="C33" s="608"/>
      <c r="D33" s="104" t="str">
        <f>"3." &amp;'ข้อมูลพื้นฐาน  '!I15</f>
        <v>3.มีวินัย</v>
      </c>
      <c r="E33" s="86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3"/>
      <c r="J33" s="425"/>
    </row>
    <row r="34" spans="2:10">
      <c r="B34" s="607"/>
      <c r="C34" s="608"/>
      <c r="D34" s="104" t="str">
        <f>"4." &amp;'ข้อมูลพื้นฐาน  '!I16</f>
        <v>4.ใฝ่เรียนรู้</v>
      </c>
      <c r="E34" s="86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7"/>
      <c r="C35" s="608"/>
      <c r="D35" s="104" t="str">
        <f>"5." &amp;'ข้อมูลพื้นฐาน  '!I17</f>
        <v>5.อยู่อย่างพอเพียง</v>
      </c>
      <c r="E35" s="86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5" t="str">
        <f>IF('ข้อมูลพื้นฐาน  '!E8="","","(" &amp;'ข้อมูลพื้นฐาน  '!E8  &amp;")")</f>
        <v>(นางสาวธญานี  บุสดี)</v>
      </c>
      <c r="H35" s="485"/>
      <c r="I35" s="485"/>
      <c r="J35" s="67"/>
    </row>
    <row r="36" spans="2:10">
      <c r="B36" s="607"/>
      <c r="C36" s="608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7"/>
      <c r="C37" s="608"/>
      <c r="D37" s="104" t="str">
        <f>"7." &amp;'ข้อมูลพื้นฐาน  '!I19</f>
        <v>7.รักความเป็นไทย</v>
      </c>
      <c r="E37" s="86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5" t="str">
        <f>IF('ข้อมูลพื้นฐาน  '!E7="","","(" &amp;'ข้อมูลพื้นฐาน  '!E7  &amp;")")</f>
        <v>(นางสาวอารีรัตน์  เดชมา)</v>
      </c>
      <c r="H37" s="485"/>
      <c r="I37" s="485"/>
      <c r="J37" s="67"/>
    </row>
    <row r="38" spans="2:10">
      <c r="B38" s="609"/>
      <c r="C38" s="610"/>
      <c r="D38" s="104" t="str">
        <f>"8." &amp;'ข้อมูลพื้นฐาน  '!I20</f>
        <v>8.มีจิตสาธารณะ</v>
      </c>
      <c r="E38" s="86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5" t="str">
        <f>IF('ข้อมูลพื้นฐาน  '!E5="","","(" &amp;'ข้อมูลพื้นฐาน  '!E5  &amp;")")</f>
        <v>(นายเชิดชัย  ช้ำเกตุ)</v>
      </c>
      <c r="H39" s="485"/>
      <c r="I39" s="485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5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5"/>
      <c r="H40" s="485"/>
      <c r="I40" s="485"/>
      <c r="J40" s="485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31:C38"/>
    <mergeCell ref="G35:I35"/>
    <mergeCell ref="G37:I37"/>
    <mergeCell ref="G39:I39"/>
    <mergeCell ref="F40:J40"/>
    <mergeCell ref="B27:C30"/>
    <mergeCell ref="F25:F29"/>
    <mergeCell ref="B2:J2"/>
    <mergeCell ref="B3:J3"/>
    <mergeCell ref="B4:J4"/>
    <mergeCell ref="F6:G6"/>
    <mergeCell ref="B23:D23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34.5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>
      <c r="A2" s="188"/>
      <c r="B2" s="176"/>
      <c r="C2" s="620" t="s">
        <v>204</v>
      </c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176"/>
      <c r="Q2" s="188"/>
      <c r="R2" s="188"/>
    </row>
    <row r="3" spans="1:18">
      <c r="A3" s="188"/>
      <c r="B3" s="176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176"/>
      <c r="Q3" s="188"/>
      <c r="R3" s="188"/>
    </row>
    <row r="4" spans="1:18">
      <c r="A4" s="188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Q4" s="188"/>
      <c r="R4" s="188"/>
    </row>
    <row r="5" spans="1:18">
      <c r="A5" s="188"/>
      <c r="C5" s="178" t="s">
        <v>0</v>
      </c>
      <c r="E5" s="178" t="s">
        <v>150</v>
      </c>
      <c r="J5" s="178"/>
      <c r="K5" s="178"/>
      <c r="L5" s="178"/>
      <c r="M5" s="178"/>
      <c r="N5" s="178"/>
      <c r="O5" s="178"/>
      <c r="Q5" s="188"/>
      <c r="R5" s="188"/>
    </row>
    <row r="6" spans="1:18">
      <c r="A6" s="188"/>
      <c r="C6" s="178"/>
      <c r="D6" s="178"/>
      <c r="E6" s="178"/>
      <c r="F6" s="178"/>
      <c r="H6" s="178"/>
      <c r="I6" s="178"/>
      <c r="J6" s="178"/>
      <c r="K6" s="178"/>
      <c r="L6" s="178"/>
      <c r="M6" s="178"/>
      <c r="N6" s="178"/>
      <c r="O6" s="178"/>
      <c r="Q6" s="188"/>
      <c r="R6" s="188"/>
    </row>
    <row r="7" spans="1:18">
      <c r="A7" s="188"/>
      <c r="C7" s="178" t="s">
        <v>178</v>
      </c>
      <c r="D7" s="178"/>
      <c r="H7" s="178"/>
      <c r="I7" s="178"/>
      <c r="J7" s="178"/>
      <c r="K7" s="178"/>
      <c r="L7" s="178"/>
      <c r="M7" s="178"/>
      <c r="N7" s="178"/>
      <c r="O7" s="178"/>
      <c r="Q7" s="188"/>
      <c r="R7" s="188"/>
    </row>
    <row r="8" spans="1:18">
      <c r="A8" s="188"/>
      <c r="D8" s="178" t="s">
        <v>179</v>
      </c>
      <c r="F8" s="178" t="s">
        <v>180</v>
      </c>
      <c r="H8" s="178"/>
      <c r="I8" s="178"/>
      <c r="J8" s="178"/>
      <c r="K8" s="178"/>
      <c r="L8" s="178"/>
      <c r="M8" s="178"/>
      <c r="N8" s="178"/>
      <c r="O8" s="178"/>
      <c r="Q8" s="188"/>
      <c r="R8" s="188"/>
    </row>
    <row r="9" spans="1:18">
      <c r="A9" s="188"/>
      <c r="D9" s="178" t="s">
        <v>181</v>
      </c>
      <c r="F9" s="178" t="s">
        <v>182</v>
      </c>
      <c r="H9" s="178"/>
      <c r="I9" s="178"/>
      <c r="J9" s="178"/>
      <c r="K9" s="178"/>
      <c r="L9" s="178"/>
      <c r="M9" s="178"/>
      <c r="N9" s="178"/>
      <c r="O9" s="178"/>
      <c r="Q9" s="188"/>
      <c r="R9" s="188"/>
    </row>
    <row r="10" spans="1:18">
      <c r="A10" s="188"/>
      <c r="F10" s="178" t="s">
        <v>183</v>
      </c>
      <c r="H10" s="178"/>
      <c r="I10" s="178"/>
      <c r="J10" s="178"/>
      <c r="K10" s="178"/>
      <c r="L10" s="178"/>
      <c r="M10" s="178"/>
      <c r="N10" s="178"/>
      <c r="O10" s="178"/>
      <c r="Q10" s="188"/>
      <c r="R10" s="188"/>
    </row>
    <row r="11" spans="1:18">
      <c r="A11" s="188"/>
      <c r="C11" s="178"/>
      <c r="F11" s="178" t="s">
        <v>184</v>
      </c>
      <c r="H11" s="178"/>
      <c r="I11" s="178"/>
      <c r="J11" s="178"/>
      <c r="K11" s="178"/>
      <c r="L11" s="178"/>
      <c r="M11" s="178"/>
      <c r="N11" s="178"/>
      <c r="O11" s="178"/>
      <c r="Q11" s="188"/>
      <c r="R11" s="188"/>
    </row>
    <row r="12" spans="1:18">
      <c r="A12" s="188"/>
      <c r="C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Q12" s="188"/>
      <c r="R12" s="188"/>
    </row>
    <row r="13" spans="1:18">
      <c r="A13" s="188"/>
      <c r="C13" s="178" t="s">
        <v>185</v>
      </c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Q13" s="188"/>
      <c r="R13" s="188"/>
    </row>
    <row r="14" spans="1:18">
      <c r="A14" s="188"/>
      <c r="D14" s="175" t="s">
        <v>186</v>
      </c>
      <c r="F14" s="178" t="s">
        <v>187</v>
      </c>
      <c r="G14" s="178"/>
      <c r="H14" s="178"/>
      <c r="I14" s="178"/>
      <c r="J14" s="178"/>
      <c r="K14" s="178"/>
      <c r="L14" s="178"/>
      <c r="M14" s="178"/>
      <c r="N14" s="178"/>
      <c r="O14" s="178"/>
      <c r="Q14" s="188"/>
      <c r="R14" s="188"/>
    </row>
    <row r="15" spans="1:18">
      <c r="A15" s="188"/>
      <c r="D15" s="175" t="s">
        <v>188</v>
      </c>
      <c r="F15" s="178" t="s">
        <v>189</v>
      </c>
      <c r="G15" s="178"/>
      <c r="H15" s="178"/>
      <c r="I15" s="178"/>
      <c r="J15" s="178"/>
      <c r="K15" s="178"/>
      <c r="L15" s="178"/>
      <c r="M15" s="178"/>
      <c r="N15" s="178"/>
      <c r="O15" s="178"/>
      <c r="Q15" s="188"/>
      <c r="R15" s="188"/>
    </row>
    <row r="16" spans="1:18">
      <c r="A16" s="188"/>
      <c r="D16" s="175" t="s">
        <v>190</v>
      </c>
      <c r="F16" s="178" t="s">
        <v>191</v>
      </c>
      <c r="G16" s="178"/>
      <c r="H16" s="178"/>
      <c r="I16" s="178"/>
      <c r="J16" s="178"/>
      <c r="K16" s="178"/>
      <c r="L16" s="178"/>
      <c r="M16" s="178"/>
      <c r="N16" s="178"/>
      <c r="O16" s="178"/>
      <c r="Q16" s="188"/>
      <c r="R16" s="188"/>
    </row>
    <row r="17" spans="1:20">
      <c r="A17" s="188"/>
      <c r="D17" s="178" t="s">
        <v>192</v>
      </c>
      <c r="E17" s="178"/>
      <c r="F17" s="178" t="s">
        <v>193</v>
      </c>
      <c r="G17" s="178"/>
      <c r="H17" s="178"/>
      <c r="I17" s="178"/>
      <c r="J17" s="178"/>
      <c r="K17" s="178"/>
      <c r="L17" s="178"/>
      <c r="M17" s="178"/>
      <c r="N17" s="178"/>
      <c r="O17" s="178"/>
      <c r="Q17" s="188"/>
      <c r="R17" s="188"/>
    </row>
    <row r="18" spans="1:20">
      <c r="A18" s="188"/>
      <c r="C18" s="178"/>
      <c r="D18" s="178" t="s">
        <v>194</v>
      </c>
      <c r="E18" s="178"/>
      <c r="F18" s="178" t="s">
        <v>195</v>
      </c>
      <c r="G18" s="178"/>
      <c r="H18" s="178"/>
      <c r="I18" s="178"/>
      <c r="J18" s="178"/>
      <c r="K18" s="178"/>
      <c r="L18" s="178"/>
      <c r="M18" s="178"/>
      <c r="N18" s="178"/>
      <c r="O18" s="178"/>
      <c r="Q18" s="188"/>
      <c r="R18" s="188"/>
    </row>
    <row r="19" spans="1:20">
      <c r="A19" s="18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Q19" s="188"/>
      <c r="R19" s="188"/>
    </row>
    <row r="20" spans="1:20">
      <c r="A20" s="188"/>
      <c r="C20" s="178" t="s">
        <v>196</v>
      </c>
      <c r="D20" s="178"/>
      <c r="E20" s="178" t="s">
        <v>197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Q20" s="188"/>
      <c r="R20" s="188"/>
    </row>
    <row r="21" spans="1:20">
      <c r="A21" s="188"/>
      <c r="C21" s="178"/>
      <c r="D21" s="178"/>
      <c r="E21" s="178"/>
      <c r="F21" s="178" t="s">
        <v>198</v>
      </c>
      <c r="G21" s="178"/>
      <c r="H21" s="619" t="s">
        <v>306</v>
      </c>
      <c r="I21" s="619"/>
      <c r="J21" s="619"/>
      <c r="K21" s="619"/>
      <c r="L21" s="619"/>
      <c r="M21" s="283"/>
      <c r="N21" s="178"/>
      <c r="O21" s="178"/>
      <c r="Q21" s="188"/>
      <c r="R21" s="188"/>
    </row>
    <row r="22" spans="1:20">
      <c r="A22" s="188"/>
      <c r="C22" s="178"/>
      <c r="D22" s="178"/>
      <c r="E22" s="178"/>
      <c r="F22" s="283"/>
      <c r="G22" s="283"/>
      <c r="H22" s="619" t="s">
        <v>307</v>
      </c>
      <c r="I22" s="619"/>
      <c r="J22" s="619"/>
      <c r="K22" s="619"/>
      <c r="L22" s="619"/>
      <c r="M22" s="283"/>
      <c r="N22" s="283"/>
      <c r="O22" s="283"/>
      <c r="Q22" s="188"/>
      <c r="R22" s="188"/>
    </row>
    <row r="23" spans="1:20">
      <c r="A23" s="188"/>
      <c r="C23" s="178"/>
      <c r="D23" s="178"/>
      <c r="E23" s="178" t="s">
        <v>308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Q23" s="188"/>
      <c r="R23" s="188"/>
    </row>
    <row r="24" spans="1:20" ht="25.5">
      <c r="A24" s="188"/>
      <c r="C24" s="178"/>
      <c r="D24" s="178"/>
      <c r="E24" s="178"/>
      <c r="F24" s="178" t="s">
        <v>198</v>
      </c>
      <c r="G24" s="178"/>
      <c r="H24" s="619" t="s">
        <v>309</v>
      </c>
      <c r="I24" s="619"/>
      <c r="J24" s="619"/>
      <c r="K24" s="619"/>
      <c r="L24" s="619"/>
      <c r="M24" s="283"/>
      <c r="N24" s="283"/>
      <c r="O24" s="283"/>
      <c r="P24" s="229"/>
      <c r="Q24" s="188"/>
      <c r="R24" s="188"/>
      <c r="S24" s="227"/>
      <c r="T24" s="227"/>
    </row>
    <row r="25" spans="1:20">
      <c r="A25" s="188"/>
      <c r="C25" s="178"/>
      <c r="D25" s="178"/>
      <c r="E25" s="178"/>
      <c r="F25" s="619"/>
      <c r="G25" s="619"/>
      <c r="H25" s="619"/>
      <c r="I25" s="619"/>
      <c r="J25" s="619"/>
      <c r="K25" s="619"/>
      <c r="L25" s="619"/>
      <c r="M25" s="619"/>
      <c r="N25" s="619"/>
      <c r="O25" s="178"/>
      <c r="Q25" s="188"/>
      <c r="R25" s="188"/>
    </row>
    <row r="26" spans="1:20">
      <c r="A26" s="188"/>
      <c r="C26" s="178"/>
      <c r="D26" s="178"/>
      <c r="E26" s="178" t="s">
        <v>310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Q26" s="188"/>
      <c r="R26" s="188"/>
    </row>
    <row r="27" spans="1:20">
      <c r="A27" s="188"/>
      <c r="C27" s="178"/>
      <c r="D27" s="178"/>
      <c r="E27" s="178"/>
      <c r="F27" s="178" t="s">
        <v>252</v>
      </c>
      <c r="G27" s="178"/>
      <c r="H27" s="178"/>
      <c r="I27" s="619" t="s">
        <v>309</v>
      </c>
      <c r="J27" s="619"/>
      <c r="K27" s="619"/>
      <c r="L27" s="619"/>
      <c r="M27" s="619"/>
      <c r="N27" s="178"/>
      <c r="O27" s="178"/>
      <c r="Q27" s="188"/>
      <c r="R27" s="188"/>
    </row>
    <row r="28" spans="1:20">
      <c r="A28" s="18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Q28" s="188"/>
      <c r="R28" s="188"/>
    </row>
    <row r="29" spans="1:20">
      <c r="A29" s="188"/>
      <c r="C29" s="178" t="s">
        <v>199</v>
      </c>
      <c r="D29" s="178"/>
      <c r="E29" s="178" t="s">
        <v>200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Q29" s="188"/>
      <c r="R29" s="188"/>
    </row>
    <row r="30" spans="1:20">
      <c r="A30" s="188"/>
      <c r="C30" s="178"/>
      <c r="D30" s="178"/>
      <c r="E30" s="178" t="s">
        <v>201</v>
      </c>
      <c r="F30" s="230" t="s">
        <v>202</v>
      </c>
      <c r="G30" s="178"/>
      <c r="H30" s="178"/>
      <c r="I30" s="178"/>
      <c r="J30" s="178"/>
      <c r="K30" s="178"/>
      <c r="L30" s="178"/>
      <c r="M30" s="178"/>
      <c r="N30" s="178"/>
      <c r="O30" s="178"/>
      <c r="Q30" s="188"/>
      <c r="R30" s="188"/>
    </row>
    <row r="31" spans="1:20">
      <c r="A31" s="188"/>
      <c r="C31" s="178"/>
      <c r="D31" s="178"/>
      <c r="E31" s="178" t="s">
        <v>203</v>
      </c>
      <c r="F31" s="230" t="s">
        <v>202</v>
      </c>
      <c r="G31" s="178"/>
      <c r="H31" s="178"/>
      <c r="I31" s="178"/>
      <c r="J31" s="178"/>
      <c r="K31" s="178"/>
      <c r="L31" s="178"/>
      <c r="M31" s="178"/>
      <c r="N31" s="178"/>
      <c r="O31" s="178"/>
      <c r="Q31" s="188"/>
      <c r="R31" s="188"/>
    </row>
    <row r="32" spans="1:20">
      <c r="A32" s="18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Q32" s="188"/>
      <c r="R32" s="188"/>
    </row>
    <row r="33" spans="1:18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:18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</row>
    <row r="35" spans="1:18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</row>
    <row r="36" spans="1:18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</row>
    <row r="37" spans="1:18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1:18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</row>
    <row r="40" spans="1:18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</row>
    <row r="41" spans="1:18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</row>
    <row r="42" spans="1:18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</row>
    <row r="43" spans="1:18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</row>
    <row r="44" spans="1:18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</row>
    <row r="45" spans="1:18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</row>
    <row r="46" spans="1:18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</row>
    <row r="47" spans="1:18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</row>
    <row r="48" spans="1:18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0"/>
      <c r="B1" s="140"/>
      <c r="C1" s="140"/>
      <c r="D1" s="140"/>
      <c r="E1" s="281" t="s">
        <v>395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281" t="s">
        <v>397</v>
      </c>
      <c r="Y1" s="140"/>
      <c r="Z1" s="140"/>
      <c r="AA1" s="140"/>
      <c r="AB1" s="281" t="s">
        <v>396</v>
      </c>
      <c r="AC1" s="352"/>
      <c r="AD1" s="352"/>
      <c r="AE1" s="352"/>
      <c r="AF1" s="352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ht="18.95" customHeight="1">
      <c r="A2" s="140"/>
      <c r="B2" s="466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0"/>
      <c r="CD2" s="140"/>
      <c r="CE2" s="140"/>
      <c r="CF2" s="140"/>
      <c r="CG2" s="140"/>
    </row>
    <row r="3" spans="1:85" ht="18.95" customHeight="1">
      <c r="A3" s="140"/>
      <c r="B3" s="466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1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0"/>
      <c r="CD3" s="140"/>
      <c r="CE3" s="140"/>
      <c r="CF3" s="140"/>
      <c r="CG3" s="140"/>
    </row>
    <row r="4" spans="1:85" ht="21" customHeight="1">
      <c r="A4" s="140"/>
      <c r="B4" s="467" t="s">
        <v>2</v>
      </c>
      <c r="C4" s="468" t="s">
        <v>28</v>
      </c>
      <c r="D4" s="469" t="s">
        <v>6</v>
      </c>
      <c r="E4" s="463" t="str">
        <f>'ข้อมูลพื้นฐาน  '!$E13</f>
        <v>ภาษาไทย</v>
      </c>
      <c r="F4" s="464"/>
      <c r="G4" s="464"/>
      <c r="H4" s="464"/>
      <c r="I4" s="464"/>
      <c r="J4" s="463" t="str">
        <f>'ข้อมูลพื้นฐาน  '!$E14</f>
        <v>คณิตศาสตร์</v>
      </c>
      <c r="K4" s="464"/>
      <c r="L4" s="464"/>
      <c r="M4" s="464"/>
      <c r="N4" s="464"/>
      <c r="O4" s="463" t="str">
        <f>'ข้อมูลพื้นฐาน  '!$E15</f>
        <v>วิทยาศาสตร์และเทคโนโลยี</v>
      </c>
      <c r="P4" s="464"/>
      <c r="Q4" s="464"/>
      <c r="R4" s="464"/>
      <c r="S4" s="464"/>
      <c r="T4" s="463" t="str">
        <f>'ข้อมูลพื้นฐาน  '!$E16</f>
        <v>สังคมศึกษา ศาสนาและ วัฒนธรรม</v>
      </c>
      <c r="U4" s="464"/>
      <c r="V4" s="464"/>
      <c r="W4" s="464"/>
      <c r="X4" s="464"/>
      <c r="Y4" s="463" t="str">
        <f>'ข้อมูลพื้นฐาน  '!$E17</f>
        <v>ประวัติศาสตร์</v>
      </c>
      <c r="Z4" s="464"/>
      <c r="AA4" s="464"/>
      <c r="AB4" s="464"/>
      <c r="AC4" s="464"/>
      <c r="AD4" s="463" t="str">
        <f>'ข้อมูลพื้นฐาน  '!$E18</f>
        <v>สุขศึกษาและพลศึกษา</v>
      </c>
      <c r="AE4" s="464"/>
      <c r="AF4" s="464"/>
      <c r="AG4" s="464"/>
      <c r="AH4" s="464"/>
      <c r="AI4" s="463" t="str">
        <f>'ข้อมูลพื้นฐาน  '!$E19</f>
        <v>ศิลปะ</v>
      </c>
      <c r="AJ4" s="464"/>
      <c r="AK4" s="464"/>
      <c r="AL4" s="464"/>
      <c r="AM4" s="464"/>
      <c r="AN4" s="463" t="str">
        <f>'ข้อมูลพื้นฐาน  '!$E20</f>
        <v>การงานอาชีพ</v>
      </c>
      <c r="AO4" s="464"/>
      <c r="AP4" s="464"/>
      <c r="AQ4" s="464"/>
      <c r="AR4" s="464"/>
      <c r="AS4" s="463" t="str">
        <f>'ข้อมูลพื้นฐาน  '!$E21</f>
        <v>ภาษาอังกฤษพื้นฐาน</v>
      </c>
      <c r="AT4" s="464"/>
      <c r="AU4" s="464"/>
      <c r="AV4" s="464"/>
      <c r="AW4" s="464"/>
      <c r="AX4" s="463" t="str">
        <f>'ข้อมูลพื้นฐาน  '!$E22</f>
        <v>ภาษาจีน</v>
      </c>
      <c r="AY4" s="464"/>
      <c r="AZ4" s="464"/>
      <c r="BA4" s="464"/>
      <c r="BB4" s="464"/>
      <c r="BC4" s="463" t="str">
        <f>'ข้อมูลพื้นฐาน  '!$E23</f>
        <v>การป้องกันการทุจริต</v>
      </c>
      <c r="BD4" s="464"/>
      <c r="BE4" s="464"/>
      <c r="BF4" s="464"/>
      <c r="BG4" s="464"/>
      <c r="BH4" s="463" t="str">
        <f>'ข้อมูลพื้นฐาน  '!$E24</f>
        <v>ภาษาอังกฤษเพิ่มเติม</v>
      </c>
      <c r="BI4" s="464"/>
      <c r="BJ4" s="464"/>
      <c r="BK4" s="464"/>
      <c r="BL4" s="464"/>
      <c r="BM4" s="463" t="str">
        <f>'ข้อมูลพื้นฐาน  '!$E25</f>
        <v>การว่ายน้ำเพื่อการเอาชีวิตรอด</v>
      </c>
      <c r="BN4" s="464"/>
      <c r="BO4" s="464"/>
      <c r="BP4" s="464"/>
      <c r="BQ4" s="464"/>
      <c r="BR4" s="463">
        <f>'ข้อมูลพื้นฐาน  '!$E26</f>
        <v>0</v>
      </c>
      <c r="BS4" s="464"/>
      <c r="BT4" s="464"/>
      <c r="BU4" s="464"/>
      <c r="BV4" s="464"/>
      <c r="BW4" s="475">
        <f>'ข้อมูลพื้นฐาน  '!$E27</f>
        <v>0</v>
      </c>
      <c r="BX4" s="475"/>
      <c r="BY4" s="475"/>
      <c r="BZ4" s="475"/>
      <c r="CA4" s="475"/>
      <c r="CB4" s="19"/>
      <c r="CC4" s="140"/>
      <c r="CD4" s="140"/>
      <c r="CE4" s="140"/>
      <c r="CF4" s="140"/>
      <c r="CG4" s="140"/>
    </row>
    <row r="5" spans="1:85" ht="21" customHeight="1">
      <c r="A5" s="140"/>
      <c r="B5" s="467"/>
      <c r="C5" s="468"/>
      <c r="D5" s="470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0"/>
      <c r="CD5" s="140"/>
      <c r="CE5" s="140"/>
      <c r="CF5" s="140"/>
      <c r="CG5" s="140"/>
    </row>
    <row r="6" spans="1:85" ht="21" customHeight="1">
      <c r="A6" s="140"/>
      <c r="B6" s="467"/>
      <c r="C6" s="468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9"/>
      <c r="CC6" s="140"/>
      <c r="CD6" s="140"/>
      <c r="CE6" s="140"/>
      <c r="CF6" s="140"/>
      <c r="CG6" s="140"/>
    </row>
    <row r="7" spans="1:85" s="26" customFormat="1" ht="15.95" customHeight="1">
      <c r="A7" s="141"/>
      <c r="B7" s="22">
        <v>1</v>
      </c>
      <c r="C7" s="35">
        <f>คะแนนสอบ!C6</f>
        <v>2375</v>
      </c>
      <c r="D7" s="36" t="str">
        <f>คะแนนสอบ!D6</f>
        <v>เด็กชายณัฐชนน  รอบรู้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25"/>
      <c r="CC7" s="141"/>
      <c r="CD7" s="141"/>
      <c r="CE7" s="141"/>
      <c r="CF7" s="141"/>
      <c r="CG7" s="141"/>
    </row>
    <row r="8" spans="1:85" s="26" customFormat="1" ht="15.95" customHeight="1">
      <c r="A8" s="141"/>
      <c r="B8" s="27">
        <v>2</v>
      </c>
      <c r="C8" s="35">
        <f>คะแนนสอบ!C7</f>
        <v>2376</v>
      </c>
      <c r="D8" s="36" t="str">
        <f>คะแนนสอบ!D7</f>
        <v>เด็กชายฐิติภัทร  สุภะผล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25"/>
      <c r="CC8" s="141"/>
      <c r="CD8" s="141"/>
      <c r="CE8" s="141"/>
      <c r="CF8" s="141"/>
      <c r="CG8" s="141"/>
    </row>
    <row r="9" spans="1:85" s="26" customFormat="1" ht="15.95" customHeight="1">
      <c r="A9" s="141"/>
      <c r="B9" s="27">
        <v>3</v>
      </c>
      <c r="C9" s="35">
        <f>คะแนนสอบ!C8</f>
        <v>2377</v>
      </c>
      <c r="D9" s="36" t="str">
        <f>คะแนนสอบ!D8</f>
        <v>เด็กชายเอกภพ  งานสลุง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25"/>
      <c r="CC9" s="141"/>
      <c r="CD9" s="141"/>
      <c r="CE9" s="141"/>
      <c r="CF9" s="141"/>
      <c r="CG9" s="141"/>
    </row>
    <row r="10" spans="1:85" s="26" customFormat="1" ht="15.95" customHeight="1">
      <c r="A10" s="141"/>
      <c r="B10" s="27">
        <v>4</v>
      </c>
      <c r="C10" s="35">
        <f>คะแนนสอบ!C9</f>
        <v>2378</v>
      </c>
      <c r="D10" s="36" t="str">
        <f>คะแนนสอบ!D9</f>
        <v>เด็กชายธนกฤติ  อินวกูล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25"/>
      <c r="CC10" s="141"/>
      <c r="CD10" s="141"/>
      <c r="CE10" s="141"/>
      <c r="CF10" s="141"/>
      <c r="CG10" s="141"/>
    </row>
    <row r="11" spans="1:85" s="26" customFormat="1" ht="15.95" customHeight="1">
      <c r="A11" s="141"/>
      <c r="B11" s="27">
        <v>5</v>
      </c>
      <c r="C11" s="35">
        <f>คะแนนสอบ!C10</f>
        <v>2379</v>
      </c>
      <c r="D11" s="36" t="str">
        <f>คะแนนสอบ!D10</f>
        <v>เด็กชายปภาวิน  มังคะลา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25"/>
      <c r="CC11" s="141"/>
      <c r="CD11" s="141"/>
      <c r="CE11" s="141"/>
      <c r="CF11" s="141"/>
      <c r="CG11" s="141"/>
    </row>
    <row r="12" spans="1:85" s="26" customFormat="1" ht="15.95" customHeight="1">
      <c r="A12" s="141"/>
      <c r="B12" s="27">
        <v>6</v>
      </c>
      <c r="C12" s="35">
        <f>คะแนนสอบ!C11</f>
        <v>2380</v>
      </c>
      <c r="D12" s="36" t="str">
        <f>คะแนนสอบ!D11</f>
        <v>เด็กชายธนกฤต  แย้มพรม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25"/>
      <c r="CC12" s="141"/>
      <c r="CD12" s="141"/>
      <c r="CE12" s="141"/>
      <c r="CF12" s="141"/>
      <c r="CG12" s="141"/>
    </row>
    <row r="13" spans="1:85" s="26" customFormat="1" ht="15.95" customHeight="1">
      <c r="A13" s="141"/>
      <c r="B13" s="27">
        <v>7</v>
      </c>
      <c r="C13" s="35">
        <f>คะแนนสอบ!C12</f>
        <v>2381</v>
      </c>
      <c r="D13" s="36" t="str">
        <f>คะแนนสอบ!D12</f>
        <v>เด็กชายอัศวิน  พูลพร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25"/>
      <c r="CC13" s="141"/>
      <c r="CD13" s="141"/>
      <c r="CE13" s="141"/>
      <c r="CF13" s="141"/>
      <c r="CG13" s="141"/>
    </row>
    <row r="14" spans="1:85" s="26" customFormat="1" ht="15.95" customHeight="1">
      <c r="A14" s="141"/>
      <c r="B14" s="27">
        <v>8</v>
      </c>
      <c r="C14" s="35">
        <f>คะแนนสอบ!C13</f>
        <v>2382</v>
      </c>
      <c r="D14" s="36" t="str">
        <f>คะแนนสอบ!D13</f>
        <v>เด็กหญิงจารุพิชญา  ธัญญเจริญ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25"/>
      <c r="CC14" s="141"/>
      <c r="CD14" s="141"/>
      <c r="CE14" s="141"/>
      <c r="CF14" s="141"/>
      <c r="CG14" s="141"/>
    </row>
    <row r="15" spans="1:85" s="26" customFormat="1" ht="15.95" customHeight="1">
      <c r="A15" s="141"/>
      <c r="B15" s="27">
        <v>9</v>
      </c>
      <c r="C15" s="35">
        <f>คะแนนสอบ!C14</f>
        <v>2383</v>
      </c>
      <c r="D15" s="36" t="str">
        <f>คะแนนสอบ!D14</f>
        <v>เด็กหญิงนันท์นภัส  เจียมพัว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25"/>
      <c r="CC15" s="141"/>
      <c r="CD15" s="141"/>
      <c r="CE15" s="141"/>
      <c r="CF15" s="141"/>
      <c r="CG15" s="141"/>
    </row>
    <row r="16" spans="1:85" s="26" customFormat="1" ht="15.95" customHeight="1">
      <c r="A16" s="141"/>
      <c r="B16" s="27">
        <v>10</v>
      </c>
      <c r="C16" s="35">
        <f>คะแนนสอบ!C15</f>
        <v>2384</v>
      </c>
      <c r="D16" s="36" t="str">
        <f>คะแนนสอบ!D15</f>
        <v>เด็กหญิงปภาดา  แก่นมั่น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25"/>
      <c r="CC16" s="141"/>
      <c r="CD16" s="141"/>
      <c r="CE16" s="141"/>
      <c r="CF16" s="141"/>
      <c r="CG16" s="141"/>
    </row>
    <row r="17" spans="1:85" s="26" customFormat="1" ht="15.95" customHeight="1">
      <c r="A17" s="141"/>
      <c r="B17" s="27">
        <v>11</v>
      </c>
      <c r="C17" s="35">
        <f>คะแนนสอบ!C16</f>
        <v>2385</v>
      </c>
      <c r="D17" s="36" t="str">
        <f>คะแนนสอบ!D16</f>
        <v>เด็กหญิงกชพร  กล้อยกลิ้ง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25"/>
      <c r="CC17" s="141"/>
      <c r="CD17" s="141"/>
      <c r="CE17" s="141"/>
      <c r="CF17" s="141"/>
      <c r="CG17" s="141"/>
    </row>
    <row r="18" spans="1:85" s="26" customFormat="1" ht="15.95" customHeight="1">
      <c r="A18" s="141"/>
      <c r="B18" s="27">
        <v>12</v>
      </c>
      <c r="C18" s="35">
        <f>คะแนนสอบ!C17</f>
        <v>2386</v>
      </c>
      <c r="D18" s="36" t="str">
        <f>คะแนนสอบ!D17</f>
        <v>เด็กหญิงณัฏฐธิดา  วุฒิชัยรังสรรค์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25"/>
      <c r="CC18" s="141"/>
      <c r="CD18" s="141"/>
      <c r="CE18" s="141"/>
      <c r="CF18" s="141"/>
      <c r="CG18" s="141"/>
    </row>
    <row r="19" spans="1:85" s="26" customFormat="1" ht="15.95" customHeight="1">
      <c r="A19" s="141"/>
      <c r="B19" s="27">
        <v>13</v>
      </c>
      <c r="C19" s="35">
        <f>คะแนนสอบ!C18</f>
        <v>2387</v>
      </c>
      <c r="D19" s="36" t="str">
        <f>คะแนนสอบ!D18</f>
        <v>เด็กหญิงกมลธิดา  แท่งทอง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25"/>
      <c r="CC19" s="141"/>
      <c r="CD19" s="141"/>
      <c r="CE19" s="141"/>
      <c r="CF19" s="141"/>
      <c r="CG19" s="141"/>
    </row>
    <row r="20" spans="1:85" s="26" customFormat="1" ht="15.95" customHeight="1">
      <c r="A20" s="141"/>
      <c r="B20" s="27">
        <v>14</v>
      </c>
      <c r="C20" s="35">
        <f>คะแนนสอบ!C19</f>
        <v>2426</v>
      </c>
      <c r="D20" s="36" t="str">
        <f>คะแนนสอบ!D19</f>
        <v>เด็กชายธีรดล  กรานวงษ์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25"/>
      <c r="CC20" s="141"/>
      <c r="CD20" s="141"/>
      <c r="CE20" s="141"/>
      <c r="CF20" s="141"/>
      <c r="CG20" s="141"/>
    </row>
    <row r="21" spans="1:85" s="26" customFormat="1" ht="15.95" customHeight="1">
      <c r="A21" s="141"/>
      <c r="B21" s="27">
        <v>15</v>
      </c>
      <c r="C21" s="35">
        <f>คะแนนสอบ!C20</f>
        <v>2427</v>
      </c>
      <c r="D21" s="36" t="str">
        <f>คะแนนสอบ!D20</f>
        <v>เด็กชายเอกรัตน์  ศุกประเสริฐ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25"/>
      <c r="CC21" s="141"/>
      <c r="CD21" s="141"/>
      <c r="CE21" s="141"/>
      <c r="CF21" s="141"/>
      <c r="CG21" s="141"/>
    </row>
    <row r="22" spans="1:85" s="26" customFormat="1" ht="15.95" customHeight="1">
      <c r="A22" s="141"/>
      <c r="B22" s="27">
        <v>16</v>
      </c>
      <c r="C22" s="35">
        <f>คะแนนสอบ!C21</f>
        <v>2428</v>
      </c>
      <c r="D22" s="36" t="str">
        <f>คะแนนสอบ!D21</f>
        <v>เด็กชายจารุวัฒน์  จั่นหนู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25"/>
      <c r="CC22" s="141"/>
      <c r="CD22" s="141"/>
      <c r="CE22" s="141"/>
      <c r="CF22" s="141"/>
      <c r="CG22" s="141"/>
    </row>
    <row r="23" spans="1:85" s="26" customFormat="1" ht="15.95" customHeight="1">
      <c r="A23" s="141"/>
      <c r="B23" s="27">
        <v>17</v>
      </c>
      <c r="C23" s="35">
        <f>คะแนนสอบ!C22</f>
        <v>2484</v>
      </c>
      <c r="D23" s="36" t="str">
        <f>คะแนนสอบ!D22</f>
        <v>เด็กหญิงกวิสรา  ยอดย้อย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25"/>
      <c r="CC23" s="141"/>
      <c r="CD23" s="141"/>
      <c r="CE23" s="141"/>
      <c r="CF23" s="141"/>
      <c r="CG23" s="141"/>
    </row>
    <row r="24" spans="1:85" s="26" customFormat="1" ht="15.95" customHeight="1">
      <c r="A24" s="141"/>
      <c r="B24" s="27">
        <v>18</v>
      </c>
      <c r="C24" s="35">
        <f>คะแนนสอบ!C23</f>
        <v>2485</v>
      </c>
      <c r="D24" s="36" t="str">
        <f>คะแนนสอบ!D23</f>
        <v>เด็กชายกิตติคุณ  สิทธิกูล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25"/>
      <c r="CC24" s="141"/>
      <c r="CD24" s="141"/>
      <c r="CE24" s="141"/>
      <c r="CF24" s="141"/>
      <c r="CG24" s="141"/>
    </row>
    <row r="25" spans="1:85" s="26" customFormat="1" ht="15.95" customHeight="1">
      <c r="A25" s="141"/>
      <c r="B25" s="27">
        <v>19</v>
      </c>
      <c r="C25" s="35">
        <f>คะแนนสอบ!C24</f>
        <v>2486</v>
      </c>
      <c r="D25" s="36" t="str">
        <f>คะแนนสอบ!D24</f>
        <v>เด็กชายปรัตถกร  พูลพิพัฒน์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25"/>
      <c r="CC25" s="141"/>
      <c r="CD25" s="141"/>
      <c r="CE25" s="141"/>
      <c r="CF25" s="141"/>
      <c r="CG25" s="141"/>
    </row>
    <row r="26" spans="1:85" s="26" customFormat="1" ht="15.95" customHeight="1">
      <c r="A26" s="141"/>
      <c r="B26" s="27">
        <v>20</v>
      </c>
      <c r="C26" s="35">
        <f>คะแนนสอบ!C25</f>
        <v>0</v>
      </c>
      <c r="D26" s="36">
        <f>คะแนนสอบ!D25</f>
        <v>0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25"/>
      <c r="CC26" s="141"/>
      <c r="CD26" s="141"/>
      <c r="CE26" s="141"/>
      <c r="CF26" s="141"/>
      <c r="CG26" s="141"/>
    </row>
    <row r="27" spans="1:85" s="26" customFormat="1" ht="15.95" customHeight="1">
      <c r="A27" s="141"/>
      <c r="B27" s="27">
        <v>21</v>
      </c>
      <c r="C27" s="35">
        <f>คะแนนสอบ!C26</f>
        <v>0</v>
      </c>
      <c r="D27" s="36">
        <f>คะแนนสอบ!D26</f>
        <v>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25"/>
      <c r="CC27" s="141"/>
      <c r="CD27" s="141"/>
      <c r="CE27" s="141"/>
      <c r="CF27" s="141"/>
      <c r="CG27" s="141"/>
    </row>
    <row r="28" spans="1:85" s="26" customFormat="1" ht="15.95" customHeight="1">
      <c r="A28" s="141"/>
      <c r="B28" s="27">
        <v>22</v>
      </c>
      <c r="C28" s="35">
        <f>คะแนนสอบ!C27</f>
        <v>0</v>
      </c>
      <c r="D28" s="36">
        <f>คะแนนสอบ!D27</f>
        <v>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25"/>
      <c r="CC28" s="141"/>
      <c r="CD28" s="141"/>
      <c r="CE28" s="141"/>
      <c r="CF28" s="141"/>
      <c r="CG28" s="141"/>
    </row>
    <row r="29" spans="1:85" s="26" customFormat="1" ht="15.95" customHeight="1">
      <c r="A29" s="141"/>
      <c r="B29" s="27">
        <v>23</v>
      </c>
      <c r="C29" s="35">
        <f>คะแนนสอบ!C28</f>
        <v>0</v>
      </c>
      <c r="D29" s="36">
        <f>คะแนนสอบ!D28</f>
        <v>0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25"/>
      <c r="CC29" s="141"/>
      <c r="CD29" s="141"/>
      <c r="CE29" s="141"/>
      <c r="CF29" s="141"/>
      <c r="CG29" s="141"/>
    </row>
    <row r="30" spans="1:8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25"/>
      <c r="CC30" s="141"/>
      <c r="CD30" s="141"/>
      <c r="CE30" s="141"/>
      <c r="CF30" s="141"/>
      <c r="CG30" s="141"/>
    </row>
    <row r="31" spans="1:8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25"/>
      <c r="CC31" s="141"/>
      <c r="CD31" s="141"/>
      <c r="CE31" s="141"/>
      <c r="CF31" s="141"/>
      <c r="CG31" s="141"/>
    </row>
    <row r="32" spans="1:8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25"/>
      <c r="CC32" s="141"/>
      <c r="CD32" s="141"/>
      <c r="CE32" s="141"/>
      <c r="CF32" s="141"/>
      <c r="CG32" s="141"/>
    </row>
    <row r="33" spans="1:8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25"/>
      <c r="CC33" s="141"/>
      <c r="CD33" s="141"/>
      <c r="CE33" s="141"/>
      <c r="CF33" s="141"/>
      <c r="CG33" s="141"/>
    </row>
    <row r="34" spans="1:8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25"/>
      <c r="CC34" s="141"/>
      <c r="CD34" s="141"/>
      <c r="CE34" s="141"/>
      <c r="CF34" s="141"/>
      <c r="CG34" s="141"/>
    </row>
    <row r="35" spans="1:8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25"/>
      <c r="CC35" s="141"/>
      <c r="CD35" s="141"/>
      <c r="CE35" s="141"/>
      <c r="CF35" s="141"/>
      <c r="CG35" s="141"/>
    </row>
    <row r="36" spans="1:8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25"/>
      <c r="CC36" s="141"/>
      <c r="CD36" s="141"/>
      <c r="CE36" s="141"/>
      <c r="CF36" s="141"/>
      <c r="CG36" s="141"/>
    </row>
    <row r="37" spans="1:8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25"/>
      <c r="CC37" s="141"/>
      <c r="CD37" s="141"/>
      <c r="CE37" s="141"/>
      <c r="CF37" s="141"/>
      <c r="CG37" s="141"/>
    </row>
    <row r="38" spans="1:8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25"/>
      <c r="CC38" s="141"/>
      <c r="CD38" s="141"/>
      <c r="CE38" s="141"/>
      <c r="CF38" s="141"/>
      <c r="CG38" s="141"/>
    </row>
    <row r="39" spans="1:8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25"/>
      <c r="CC39" s="141"/>
      <c r="CD39" s="141"/>
      <c r="CE39" s="141"/>
      <c r="CF39" s="141"/>
      <c r="CG39" s="141"/>
    </row>
    <row r="40" spans="1:8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25"/>
      <c r="CC40" s="141"/>
      <c r="CD40" s="141"/>
      <c r="CE40" s="141"/>
      <c r="CF40" s="141"/>
      <c r="CG40" s="141"/>
    </row>
    <row r="41" spans="1:8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25"/>
      <c r="CC41" s="141"/>
      <c r="CD41" s="141"/>
      <c r="CE41" s="141"/>
      <c r="CF41" s="141"/>
      <c r="CG41" s="141"/>
    </row>
    <row r="42" spans="1:8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25"/>
      <c r="CC42" s="141"/>
      <c r="CD42" s="141"/>
      <c r="CE42" s="141"/>
      <c r="CF42" s="141"/>
      <c r="CG42" s="141"/>
    </row>
    <row r="43" spans="1:8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25"/>
      <c r="CC43" s="141"/>
      <c r="CD43" s="141"/>
      <c r="CE43" s="141"/>
      <c r="CF43" s="141"/>
      <c r="CG43" s="141"/>
    </row>
    <row r="44" spans="1:8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25"/>
      <c r="CC44" s="141"/>
      <c r="CD44" s="141"/>
      <c r="CE44" s="141"/>
      <c r="CF44" s="141"/>
      <c r="CG44" s="141"/>
    </row>
    <row r="45" spans="1:8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25"/>
      <c r="CC45" s="141"/>
      <c r="CD45" s="141"/>
      <c r="CE45" s="141"/>
      <c r="CF45" s="141"/>
      <c r="CG45" s="141"/>
    </row>
    <row r="46" spans="1:8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25"/>
      <c r="CC46" s="141"/>
      <c r="CD46" s="141"/>
      <c r="CE46" s="141"/>
      <c r="CF46" s="141"/>
      <c r="CG46" s="141"/>
    </row>
    <row r="47" spans="1:8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25"/>
      <c r="CC47" s="141"/>
      <c r="CD47" s="141"/>
      <c r="CE47" s="141"/>
      <c r="CF47" s="141"/>
      <c r="CG47" s="141"/>
    </row>
    <row r="48" spans="1:8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25"/>
      <c r="CC48" s="141"/>
      <c r="CD48" s="141"/>
      <c r="CE48" s="141"/>
      <c r="CF48" s="141"/>
      <c r="CG48" s="141"/>
    </row>
    <row r="49" spans="1:8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25"/>
      <c r="CC49" s="141"/>
      <c r="CD49" s="141"/>
      <c r="CE49" s="141"/>
      <c r="CF49" s="141"/>
      <c r="CG49" s="141"/>
    </row>
    <row r="50" spans="1:8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25"/>
      <c r="CC50" s="141"/>
      <c r="CD50" s="141"/>
      <c r="CE50" s="141"/>
      <c r="CF50" s="141"/>
      <c r="CG50" s="141"/>
    </row>
    <row r="51" spans="1:8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25"/>
      <c r="CC51" s="141"/>
      <c r="CD51" s="141"/>
      <c r="CE51" s="141"/>
      <c r="CF51" s="141"/>
      <c r="CG51" s="141"/>
    </row>
    <row r="52" spans="1:8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25"/>
      <c r="CC52" s="141"/>
      <c r="CD52" s="141"/>
      <c r="CE52" s="141"/>
      <c r="CF52" s="141"/>
      <c r="CG52" s="141"/>
    </row>
    <row r="53" spans="1:8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25"/>
      <c r="CC53" s="141"/>
      <c r="CD53" s="141"/>
      <c r="CE53" s="141"/>
      <c r="CF53" s="141"/>
      <c r="CG53" s="141"/>
    </row>
    <row r="54" spans="1:8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25"/>
      <c r="CC54" s="141"/>
      <c r="CD54" s="141"/>
      <c r="CE54" s="141"/>
      <c r="CF54" s="141"/>
      <c r="CG54" s="141"/>
    </row>
    <row r="55" spans="1:8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25"/>
      <c r="CC55" s="141"/>
      <c r="CD55" s="141"/>
      <c r="CE55" s="141"/>
      <c r="CF55" s="141"/>
      <c r="CG55" s="141"/>
    </row>
    <row r="56" spans="1:8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25"/>
      <c r="CC56" s="141"/>
      <c r="CD56" s="141"/>
      <c r="CE56" s="141"/>
      <c r="CF56" s="141"/>
      <c r="CG56" s="141"/>
    </row>
    <row r="57" spans="1:8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0"/>
      <c r="CD57" s="140"/>
      <c r="CE57" s="140"/>
      <c r="CF57" s="140"/>
      <c r="CG57" s="140"/>
    </row>
    <row r="58" spans="1:8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0"/>
      <c r="CD58" s="140"/>
      <c r="CE58" s="140"/>
      <c r="CF58" s="140"/>
      <c r="CG58" s="140"/>
    </row>
    <row r="59" spans="1:8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0"/>
      <c r="CC59" s="140"/>
      <c r="CD59" s="140"/>
      <c r="CE59" s="140"/>
      <c r="CF59" s="140"/>
      <c r="CG59" s="140"/>
    </row>
    <row r="60" spans="1:8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0"/>
      <c r="CC60" s="140"/>
      <c r="CD60" s="140"/>
      <c r="CE60" s="140"/>
      <c r="CF60" s="140"/>
      <c r="CG60" s="140"/>
    </row>
    <row r="61" spans="1:8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</row>
    <row r="62" spans="1:8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</row>
    <row r="63" spans="1:8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</row>
    <row r="64" spans="1:8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</row>
    <row r="65" spans="1:8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</row>
    <row r="66" spans="1:8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</row>
  </sheetData>
  <sheetProtection password="CCE8" sheet="1" objects="1" scenarios="1" selectLockedCells="1"/>
  <mergeCells count="19"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  <mergeCell ref="J4:N4"/>
    <mergeCell ref="B2:B3"/>
    <mergeCell ref="B4:B6"/>
    <mergeCell ref="C4:C6"/>
    <mergeCell ref="D4:D5"/>
    <mergeCell ref="E4:I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2025-08-18T04:07:56Z</dcterms:modified>
</cp:coreProperties>
</file>